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105766\Desktop\Calidad 2023\2. SCG EVIDENCIAS\1. A&amp;T QUALITY\Nueva era\"/>
    </mc:Choice>
  </mc:AlternateContent>
  <xr:revisionPtr revIDLastSave="0" documentId="13_ncr:1_{0F6B32F9-35F3-471F-B42F-F37A2FE7EAE7}" xr6:coauthVersionLast="47" xr6:coauthVersionMax="47" xr10:uidLastSave="{00000000-0000-0000-0000-000000000000}"/>
  <bookViews>
    <workbookView xWindow="-108" yWindow="-108" windowWidth="23256" windowHeight="12456" tabRatio="611" xr2:uid="{00000000-000D-0000-FFFF-FFFF00000000}"/>
  </bookViews>
  <sheets>
    <sheet name="CPK-SPC-Xbar,R-chart" sheetId="61" r:id="rId1"/>
  </sheets>
  <definedNames>
    <definedName name="__123Graph_A" localSheetId="0" hidden="1">'CPK-SPC-Xbar,R-chart'!$B$11:$U$11</definedName>
    <definedName name="__123Graph_ATRACKRR2" localSheetId="0" hidden="1">'CPK-SPC-Xbar,R-chart'!$B$11:$U$11</definedName>
    <definedName name="__123Graph_B" localSheetId="0" hidden="1">'CPK-SPC-Xbar,R-chart'!$B$47:$U$47</definedName>
    <definedName name="__123Graph_BTRACKRR2" localSheetId="0" hidden="1">'CPK-SPC-Xbar,R-chart'!$B$47:$U$47</definedName>
    <definedName name="__123Graph_C" localSheetId="0" hidden="1">'CPK-SPC-Xbar,R-chart'!$B$48:$U$48</definedName>
    <definedName name="__123Graph_CTRACKRR2" localSheetId="0" hidden="1">'CPK-SPC-Xbar,R-chart'!$B$48:$U$48</definedName>
    <definedName name="__123Graph_D" localSheetId="0" hidden="1">'CPK-SPC-Xbar,R-chart'!$B$49:$U$49</definedName>
    <definedName name="__123Graph_DTRACKRR2" localSheetId="0" hidden="1">'CPK-SPC-Xbar,R-chart'!$B$49:$U$49</definedName>
    <definedName name="__123Graph_X" localSheetId="0" hidden="1">'CPK-SPC-Xbar,R-chart'!$B$4:$U$4</definedName>
    <definedName name="__123Graph_XTRACKRR2" localSheetId="0" hidden="1">'CPK-SPC-Xbar,R-chart'!$B$4:$U$4</definedName>
    <definedName name="_1__123Graph_AR_CHART" localSheetId="0" hidden="1">'CPK-SPC-Xbar,R-chart'!$B$12:$U$12</definedName>
    <definedName name="_100__123Graph_XX_CHART" localSheetId="0" hidden="1">'CPK-SPC-Xbar,R-chart'!$B$4:$U$4</definedName>
    <definedName name="_12__123Graph_AX_CHART" localSheetId="0" hidden="1">'CPK-SPC-Xbar,R-chart'!$B$11:$U$11</definedName>
    <definedName name="_23__123Graph_BR_CHART" localSheetId="0" hidden="1">'CPK-SPC-Xbar,R-chart'!$B$51:$U$51</definedName>
    <definedName name="_34__123Graph_BX_CHART" localSheetId="0" hidden="1">'CPK-SPC-Xbar,R-chart'!$B$47:$U$47</definedName>
    <definedName name="_45__123Graph_CR_CHART" localSheetId="0" hidden="1">'CPK-SPC-Xbar,R-chart'!$B$52:$U$52</definedName>
    <definedName name="_56__123Graph_CX_CHART" localSheetId="0" hidden="1">'CPK-SPC-Xbar,R-chart'!$B$48:$U$48</definedName>
    <definedName name="_67__123Graph_DR_CHART" localSheetId="0" hidden="1">'CPK-SPC-Xbar,R-chart'!$B$53:$U$53</definedName>
    <definedName name="_78__123Graph_DX_CHART" localSheetId="0" hidden="1">'CPK-SPC-Xbar,R-chart'!$B$49:$U$49</definedName>
    <definedName name="_89__123Graph_XR_CHART" localSheetId="0" hidden="1">'CPK-SPC-Xbar,R-chart'!$B$4:$U$4</definedName>
    <definedName name="_Dist_Values" localSheetId="0" hidden="1">'CPK-SPC-Xbar,R-chart'!$B$5:$U$9</definedName>
    <definedName name="_Fill" localSheetId="0" hidden="1">'CPK-SPC-Xbar,R-chart'!$C$46:$R$46</definedName>
    <definedName name="_Regression_Int" localSheetId="0" hidden="1">1</definedName>
    <definedName name="_xlnm.Print_Area" localSheetId="0">'CPK-SPC-Xbar,R-chart'!$A$1:$AF$42</definedName>
    <definedName name="Print_Area_MI" localSheetId="0">'CPK-SPC-Xbar,R-chart'!$A$1:$Y$42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61" l="1"/>
  <c r="B11" i="61"/>
  <c r="C11" i="61"/>
  <c r="D11" i="61"/>
  <c r="E11" i="61"/>
  <c r="F11" i="61"/>
  <c r="G11" i="61"/>
  <c r="H11" i="61"/>
  <c r="I11" i="61"/>
  <c r="J11" i="61"/>
  <c r="K11" i="61"/>
  <c r="L11" i="61"/>
  <c r="M11" i="61"/>
  <c r="N11" i="61"/>
  <c r="O11" i="61"/>
  <c r="P11" i="61"/>
  <c r="Q11" i="61"/>
  <c r="R11" i="61"/>
  <c r="S11" i="61"/>
  <c r="T11" i="61"/>
  <c r="U11" i="61"/>
  <c r="B12" i="61"/>
  <c r="C12" i="61"/>
  <c r="D12" i="61"/>
  <c r="E12" i="61"/>
  <c r="F12" i="61"/>
  <c r="G12" i="61"/>
  <c r="H12" i="61"/>
  <c r="I12" i="61"/>
  <c r="J12" i="61"/>
  <c r="K12" i="61"/>
  <c r="L12" i="61"/>
  <c r="M12" i="61"/>
  <c r="N12" i="61"/>
  <c r="O12" i="61"/>
  <c r="P12" i="61"/>
  <c r="Q12" i="61"/>
  <c r="R12" i="61"/>
  <c r="S12" i="61"/>
  <c r="T12" i="61"/>
  <c r="U12" i="61"/>
  <c r="Y22" i="61"/>
  <c r="B44" i="61"/>
  <c r="C44" i="61"/>
  <c r="D44" i="61"/>
  <c r="E44" i="61"/>
  <c r="F44" i="61"/>
  <c r="G44" i="61"/>
  <c r="H44" i="61"/>
  <c r="I44" i="61"/>
  <c r="J44" i="61"/>
  <c r="K44" i="61"/>
  <c r="L44" i="61"/>
  <c r="M44" i="61"/>
  <c r="N44" i="61"/>
  <c r="O44" i="61"/>
  <c r="P44" i="61"/>
  <c r="Q44" i="61"/>
  <c r="R44" i="61"/>
  <c r="S44" i="61"/>
  <c r="T44" i="61"/>
  <c r="U44" i="61"/>
  <c r="C45" i="61"/>
  <c r="E45" i="61"/>
  <c r="F45" i="61"/>
  <c r="G45" i="61"/>
  <c r="H45" i="61"/>
  <c r="I45" i="61"/>
  <c r="J45" i="61"/>
  <c r="K45" i="61"/>
  <c r="L45" i="61"/>
  <c r="M45" i="61"/>
  <c r="N45" i="61"/>
  <c r="O45" i="61"/>
  <c r="P45" i="61"/>
  <c r="Q45" i="61"/>
  <c r="R45" i="61"/>
  <c r="S45" i="61"/>
  <c r="T45" i="61"/>
  <c r="U45" i="61"/>
  <c r="D45" i="61" l="1"/>
  <c r="B45" i="61"/>
  <c r="Y12" i="61"/>
  <c r="Y10" i="61"/>
  <c r="Y11" i="61"/>
  <c r="F53" i="61" l="1"/>
  <c r="Y13" i="61"/>
  <c r="Y15" i="61" s="1"/>
  <c r="Y16" i="61" s="1"/>
  <c r="X33" i="61" s="1"/>
  <c r="I53" i="61"/>
  <c r="P53" i="61"/>
  <c r="Y30" i="61"/>
  <c r="F51" i="61" s="1"/>
  <c r="B53" i="61"/>
  <c r="Q53" i="61"/>
  <c r="Y31" i="61"/>
  <c r="H53" i="61"/>
  <c r="S53" i="61"/>
  <c r="K53" i="61"/>
  <c r="C53" i="61"/>
  <c r="U53" i="61"/>
  <c r="M53" i="61"/>
  <c r="E53" i="61"/>
  <c r="T53" i="61"/>
  <c r="L53" i="61"/>
  <c r="D53" i="61"/>
  <c r="O53" i="61"/>
  <c r="G53" i="61"/>
  <c r="R53" i="61"/>
  <c r="N53" i="61"/>
  <c r="J53" i="61"/>
  <c r="C49" i="61"/>
  <c r="E49" i="61"/>
  <c r="G49" i="61"/>
  <c r="I49" i="61"/>
  <c r="K49" i="61"/>
  <c r="M49" i="61"/>
  <c r="O49" i="61"/>
  <c r="Q49" i="61"/>
  <c r="S49" i="61"/>
  <c r="U49" i="61"/>
  <c r="Y27" i="61"/>
  <c r="Y26" i="61"/>
  <c r="B49" i="61"/>
  <c r="D49" i="61"/>
  <c r="F49" i="61"/>
  <c r="H49" i="61"/>
  <c r="J49" i="61"/>
  <c r="L49" i="61"/>
  <c r="N49" i="61"/>
  <c r="P49" i="61"/>
  <c r="R49" i="61"/>
  <c r="T49" i="61"/>
  <c r="J51" i="61" l="1"/>
  <c r="Q51" i="61"/>
  <c r="D51" i="61"/>
  <c r="T51" i="61"/>
  <c r="G51" i="61"/>
  <c r="I51" i="61"/>
  <c r="L51" i="61"/>
  <c r="O51" i="61"/>
  <c r="R51" i="61"/>
  <c r="B51" i="61"/>
  <c r="U51" i="61"/>
  <c r="M51" i="61"/>
  <c r="E51" i="61"/>
  <c r="P51" i="61"/>
  <c r="H51" i="61"/>
  <c r="S51" i="61"/>
  <c r="K51" i="61"/>
  <c r="C51" i="61"/>
  <c r="N51" i="61"/>
  <c r="Y14" i="61"/>
  <c r="Y20" i="61" s="1"/>
  <c r="S47" i="61"/>
  <c r="Q47" i="61"/>
  <c r="O47" i="61"/>
  <c r="M47" i="61"/>
  <c r="K47" i="61"/>
  <c r="I47" i="61"/>
  <c r="G47" i="61"/>
  <c r="E47" i="61"/>
  <c r="C47" i="61"/>
  <c r="Y28" i="61"/>
  <c r="U47" i="61"/>
  <c r="T47" i="61"/>
  <c r="R47" i="61"/>
  <c r="P47" i="61"/>
  <c r="N47" i="61"/>
  <c r="L47" i="61"/>
  <c r="J47" i="61"/>
  <c r="H47" i="61"/>
  <c r="F47" i="61"/>
  <c r="D47" i="61"/>
  <c r="B47" i="61"/>
  <c r="M48" i="61"/>
  <c r="K48" i="61"/>
  <c r="I48" i="61"/>
  <c r="G48" i="61"/>
  <c r="E48" i="61"/>
  <c r="C48" i="61"/>
  <c r="T48" i="61"/>
  <c r="R48" i="61"/>
  <c r="P48" i="61"/>
  <c r="N48" i="61"/>
  <c r="L48" i="61"/>
  <c r="J48" i="61"/>
  <c r="H48" i="61"/>
  <c r="F48" i="61"/>
  <c r="D48" i="61"/>
  <c r="B48" i="61"/>
  <c r="U48" i="61"/>
  <c r="S48" i="61"/>
  <c r="Q48" i="61"/>
  <c r="O48" i="61"/>
  <c r="Y18" i="61" l="1"/>
  <c r="Y21" i="61" s="1"/>
  <c r="X35" i="61" l="1"/>
</calcChain>
</file>

<file path=xl/sharedStrings.xml><?xml version="1.0" encoding="utf-8"?>
<sst xmlns="http://schemas.openxmlformats.org/spreadsheetml/2006/main" count="105" uniqueCount="88">
  <si>
    <t xml:space="preserve">    n</t>
  </si>
  <si>
    <t>d2</t>
  </si>
  <si>
    <t xml:space="preserve">   A2</t>
  </si>
  <si>
    <t xml:space="preserve"> D4</t>
  </si>
  <si>
    <t>SUM X</t>
  </si>
  <si>
    <t>R</t>
  </si>
  <si>
    <t>SUM R1+..+Rn/n</t>
  </si>
  <si>
    <t>SIGMA</t>
  </si>
  <si>
    <t>USL</t>
  </si>
  <si>
    <t>3 SIGMA</t>
  </si>
  <si>
    <t>6 SIGMA</t>
  </si>
  <si>
    <t xml:space="preserve"> </t>
  </si>
  <si>
    <t>UCL</t>
  </si>
  <si>
    <t>CL</t>
  </si>
  <si>
    <t>LCL</t>
  </si>
  <si>
    <t>LSL</t>
  </si>
  <si>
    <t>UCL =</t>
  </si>
  <si>
    <t xml:space="preserve">LCL = </t>
  </si>
  <si>
    <t>FOR R</t>
  </si>
  <si>
    <t>(D3 = 0)</t>
  </si>
  <si>
    <t>X - CHART  1</t>
  </si>
  <si>
    <t>R - CHART</t>
  </si>
  <si>
    <t>MIN  CPU or CPL</t>
  </si>
  <si>
    <t>CPU =</t>
  </si>
  <si>
    <t xml:space="preserve">CPL  = </t>
  </si>
  <si>
    <t>USL-LSL/6 SIGMA</t>
  </si>
  <si>
    <t></t>
  </si>
  <si>
    <t></t>
  </si>
  <si>
    <t>Cp =</t>
  </si>
  <si>
    <t>Cpk</t>
  </si>
  <si>
    <t>CNC-01</t>
  </si>
  <si>
    <t>CP =</t>
  </si>
  <si>
    <t>Cpk =</t>
  </si>
  <si>
    <t>DATE</t>
  </si>
  <si>
    <t>SG 01</t>
  </si>
  <si>
    <t>SG 02</t>
  </si>
  <si>
    <t>SG 03</t>
  </si>
  <si>
    <t>SG 04</t>
  </si>
  <si>
    <t>SG 05</t>
  </si>
  <si>
    <t>SG 06</t>
  </si>
  <si>
    <t>SG 07</t>
  </si>
  <si>
    <t>SG 08</t>
  </si>
  <si>
    <t>SG 09</t>
  </si>
  <si>
    <t>SG 10</t>
  </si>
  <si>
    <t>SG 11</t>
  </si>
  <si>
    <t>SG 12</t>
  </si>
  <si>
    <t>SG 13</t>
  </si>
  <si>
    <t>SG 14</t>
  </si>
  <si>
    <t>SG 15</t>
  </si>
  <si>
    <t>SG 16</t>
  </si>
  <si>
    <t>SG 17</t>
  </si>
  <si>
    <t>SG 18</t>
  </si>
  <si>
    <t>SG 19</t>
  </si>
  <si>
    <t>SG 20</t>
  </si>
  <si>
    <t>SG =</t>
  </si>
  <si>
    <r>
      <t xml:space="preserve">SUM </t>
    </r>
    <r>
      <rPr>
        <sz val="16"/>
        <rFont val="MS Reference Sans Serif"/>
        <family val="2"/>
      </rPr>
      <t></t>
    </r>
    <r>
      <rPr>
        <sz val="16"/>
        <rFont val="Arial"/>
        <family val="2"/>
      </rPr>
      <t>1+..+</t>
    </r>
    <r>
      <rPr>
        <sz val="16"/>
        <rFont val="MS Reference Sans Serif"/>
        <family val="2"/>
      </rPr>
      <t></t>
    </r>
    <r>
      <rPr>
        <sz val="16"/>
        <rFont val="Arial"/>
        <family val="2"/>
      </rPr>
      <t>n/n</t>
    </r>
  </si>
  <si>
    <r>
      <t>X</t>
    </r>
    <r>
      <rPr>
        <sz val="18"/>
        <rFont val="Microsoft Sans Serif"/>
        <family val="2"/>
      </rPr>
      <t>̿</t>
    </r>
  </si>
  <si>
    <r>
      <t xml:space="preserve">   </t>
    </r>
    <r>
      <rPr>
        <sz val="15"/>
        <rFont val="MS Reference Sans Serif"/>
        <family val="2"/>
      </rPr>
      <t></t>
    </r>
    <r>
      <rPr>
        <sz val="15"/>
        <rFont val="Arial"/>
        <family val="2"/>
      </rPr>
      <t>/d2</t>
    </r>
  </si>
  <si>
    <r>
      <t xml:space="preserve">3 * </t>
    </r>
    <r>
      <rPr>
        <sz val="15"/>
        <rFont val="MS Reference Sans Serif"/>
        <family val="2"/>
      </rPr>
      <t></t>
    </r>
    <r>
      <rPr>
        <sz val="15"/>
        <rFont val="Arial"/>
        <family val="2"/>
      </rPr>
      <t>/d2</t>
    </r>
  </si>
  <si>
    <r>
      <t xml:space="preserve">6 * </t>
    </r>
    <r>
      <rPr>
        <sz val="15"/>
        <rFont val="MS Reference Sans Serif"/>
        <family val="2"/>
      </rPr>
      <t></t>
    </r>
    <r>
      <rPr>
        <sz val="15"/>
        <rFont val="Arial"/>
        <family val="2"/>
      </rPr>
      <t>/d2</t>
    </r>
  </si>
  <si>
    <r>
      <t>USL - X</t>
    </r>
    <r>
      <rPr>
        <sz val="15"/>
        <rFont val="Microsoft Sans Serif"/>
        <family val="2"/>
      </rPr>
      <t>̿</t>
    </r>
    <r>
      <rPr>
        <sz val="15"/>
        <rFont val="Arial"/>
        <family val="2"/>
      </rPr>
      <t xml:space="preserve"> / 3 SIGMA</t>
    </r>
  </si>
  <si>
    <r>
      <t>X</t>
    </r>
    <r>
      <rPr>
        <sz val="15"/>
        <rFont val="Microsoft Sans Serif"/>
        <family val="2"/>
      </rPr>
      <t>̿</t>
    </r>
    <r>
      <rPr>
        <sz val="15"/>
        <rFont val="Arial"/>
        <family val="2"/>
      </rPr>
      <t xml:space="preserve"> - LSL / 3 SIGMA</t>
    </r>
  </si>
  <si>
    <r>
      <t>X</t>
    </r>
    <r>
      <rPr>
        <sz val="16"/>
        <rFont val="Microsoft Sans Serif"/>
        <family val="2"/>
      </rPr>
      <t>̿</t>
    </r>
    <r>
      <rPr>
        <sz val="16"/>
        <rFont val="Arial"/>
        <family val="2"/>
      </rPr>
      <t xml:space="preserve"> + A2.</t>
    </r>
    <r>
      <rPr>
        <sz val="16"/>
        <rFont val="MS Reference Sans Serif"/>
        <family val="2"/>
      </rPr>
      <t></t>
    </r>
  </si>
  <si>
    <r>
      <t>X</t>
    </r>
    <r>
      <rPr>
        <sz val="16"/>
        <rFont val="Microsoft Sans Serif"/>
        <family val="2"/>
      </rPr>
      <t>̿</t>
    </r>
    <r>
      <rPr>
        <sz val="16"/>
        <rFont val="Arial"/>
        <family val="2"/>
      </rPr>
      <t xml:space="preserve"> - A2.</t>
    </r>
    <r>
      <rPr>
        <sz val="16"/>
        <rFont val="MS Reference Sans Serif"/>
        <family val="2"/>
      </rPr>
      <t></t>
    </r>
  </si>
  <si>
    <r>
      <t>D4.</t>
    </r>
    <r>
      <rPr>
        <sz val="16"/>
        <rFont val="MS Reference Sans Serif"/>
        <family val="2"/>
      </rPr>
      <t></t>
    </r>
  </si>
  <si>
    <r>
      <t>D3.</t>
    </r>
    <r>
      <rPr>
        <sz val="16"/>
        <rFont val="MS Reference Sans Serif"/>
        <family val="2"/>
      </rPr>
      <t></t>
    </r>
  </si>
  <si>
    <t>A</t>
  </si>
  <si>
    <t>Especificación</t>
  </si>
  <si>
    <t>Parámetro</t>
  </si>
  <si>
    <t>Tamaño</t>
  </si>
  <si>
    <t>Muestra</t>
  </si>
  <si>
    <t>Nombre de parte</t>
  </si>
  <si>
    <t>No. De Máquina</t>
  </si>
  <si>
    <t>OCT-23</t>
  </si>
  <si>
    <t>Sub Grupo</t>
  </si>
  <si>
    <t>X</t>
  </si>
  <si>
    <t>Controlado</t>
  </si>
  <si>
    <t>No controlado</t>
  </si>
  <si>
    <t>Peso</t>
  </si>
  <si>
    <t>ESTUDIO DE CAPACIDAD DE PROCESO</t>
  </si>
  <si>
    <t>1. Estatus del proceso</t>
  </si>
  <si>
    <t>Comentarios:</t>
  </si>
  <si>
    <t>Tornillos</t>
  </si>
  <si>
    <t>500 ± 25 milímetros</t>
  </si>
  <si>
    <t>Límite de Control         =</t>
  </si>
  <si>
    <t>Para X</t>
  </si>
  <si>
    <t>Revisado por</t>
  </si>
  <si>
    <t>Nicolás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</si>
</sst>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"/>
    <numFmt numFmtId="165" formatCode="0.000_)"/>
    <numFmt numFmtId="166" formatCode="0.0000_)"/>
    <numFmt numFmtId="167" formatCode="0.000"/>
    <numFmt numFmtId="168" formatCode="0.0000"/>
    <numFmt numFmtId="169" formatCode="0.0"/>
  </numFmts>
  <fonts count="30" x14ac:knownFonts="1">
    <font>
      <sz val="12"/>
      <name val="Helv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6"/>
      <name val="MS Reference Sans Serif"/>
      <family val="2"/>
    </font>
    <font>
      <sz val="16"/>
      <name val="Arial"/>
      <family val="2"/>
    </font>
    <font>
      <sz val="20"/>
      <name val="Arial"/>
      <family val="2"/>
    </font>
    <font>
      <sz val="19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20"/>
      <color indexed="50"/>
      <name val="Arial"/>
      <family val="2"/>
    </font>
    <font>
      <sz val="20"/>
      <name val="Helv"/>
    </font>
    <font>
      <sz val="16"/>
      <name val="MS Reference Sans Serif"/>
      <family val="2"/>
    </font>
    <font>
      <sz val="18"/>
      <name val="MS Reference Sans Serif"/>
      <family val="2"/>
    </font>
    <font>
      <sz val="15"/>
      <name val="Arial"/>
      <family val="2"/>
    </font>
    <font>
      <sz val="15"/>
      <name val="MS Reference Sans Serif"/>
      <family val="2"/>
    </font>
    <font>
      <sz val="16"/>
      <name val="Microsoft Sans Serif"/>
      <family val="2"/>
    </font>
    <font>
      <sz val="18"/>
      <name val="Microsoft Sans Serif"/>
      <family val="2"/>
    </font>
    <font>
      <sz val="15"/>
      <name val="Microsoft Sans Serif"/>
      <family val="2"/>
    </font>
    <font>
      <i/>
      <sz val="15"/>
      <name val="Arial"/>
      <family val="2"/>
    </font>
    <font>
      <u/>
      <sz val="12"/>
      <color theme="10"/>
      <name val="Helv"/>
    </font>
    <font>
      <b/>
      <u/>
      <sz val="20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Helv"/>
    </font>
    <font>
      <b/>
      <sz val="14"/>
      <color theme="1" tint="0.249977111117893"/>
      <name val="Arial"/>
      <family val="2"/>
    </font>
    <font>
      <b/>
      <sz val="14"/>
      <color theme="1" tint="0.249977111117893"/>
      <name val="Helv"/>
    </font>
    <font>
      <b/>
      <sz val="2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1A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2" fontId="0" fillId="0" borderId="0"/>
    <xf numFmtId="2" fontId="22" fillId="0" borderId="0" applyNumberFormat="0" applyFill="0" applyBorder="0" applyAlignment="0" applyProtection="0"/>
  </cellStyleXfs>
  <cellXfs count="142">
    <xf numFmtId="2" fontId="0" fillId="0" borderId="0" xfId="0"/>
    <xf numFmtId="2" fontId="0" fillId="0" borderId="0" xfId="0" applyProtection="1">
      <protection hidden="1"/>
    </xf>
    <xf numFmtId="2" fontId="4" fillId="2" borderId="16" xfId="0" applyFont="1" applyFill="1" applyBorder="1" applyProtection="1">
      <protection hidden="1"/>
    </xf>
    <xf numFmtId="2" fontId="0" fillId="0" borderId="0" xfId="0" applyAlignment="1" applyProtection="1">
      <alignment horizontal="center"/>
      <protection hidden="1"/>
    </xf>
    <xf numFmtId="2" fontId="4" fillId="2" borderId="17" xfId="0" applyFont="1" applyFill="1" applyBorder="1" applyProtection="1">
      <protection hidden="1"/>
    </xf>
    <xf numFmtId="1" fontId="4" fillId="2" borderId="18" xfId="0" applyNumberFormat="1" applyFont="1" applyFill="1" applyBorder="1" applyAlignment="1" applyProtection="1">
      <alignment horizontal="center"/>
      <protection hidden="1"/>
    </xf>
    <xf numFmtId="2" fontId="4" fillId="2" borderId="15" xfId="0" applyFont="1" applyFill="1" applyBorder="1" applyAlignment="1" applyProtection="1">
      <alignment horizontal="center"/>
      <protection hidden="1"/>
    </xf>
    <xf numFmtId="2" fontId="4" fillId="2" borderId="19" xfId="0" applyFont="1" applyFill="1" applyBorder="1" applyAlignment="1" applyProtection="1">
      <alignment horizontal="left"/>
      <protection hidden="1"/>
    </xf>
    <xf numFmtId="2" fontId="4" fillId="2" borderId="19" xfId="0" applyFont="1" applyFill="1" applyBorder="1" applyProtection="1">
      <protection hidden="1"/>
    </xf>
    <xf numFmtId="2" fontId="6" fillId="2" borderId="43" xfId="0" applyFont="1" applyFill="1" applyBorder="1" applyAlignment="1" applyProtection="1">
      <alignment horizontal="centerContinuous"/>
      <protection hidden="1"/>
    </xf>
    <xf numFmtId="169" fontId="4" fillId="2" borderId="20" xfId="0" applyNumberFormat="1" applyFont="1" applyFill="1" applyBorder="1" applyAlignment="1" applyProtection="1">
      <alignment horizontal="center"/>
      <protection hidden="1"/>
    </xf>
    <xf numFmtId="169" fontId="4" fillId="2" borderId="21" xfId="0" applyNumberFormat="1" applyFont="1" applyFill="1" applyBorder="1" applyAlignment="1" applyProtection="1">
      <alignment horizontal="center"/>
      <protection hidden="1"/>
    </xf>
    <xf numFmtId="167" fontId="4" fillId="2" borderId="16" xfId="0" applyNumberFormat="1" applyFont="1" applyFill="1" applyBorder="1" applyProtection="1">
      <protection hidden="1"/>
    </xf>
    <xf numFmtId="2" fontId="1" fillId="2" borderId="6" xfId="0" applyFont="1" applyFill="1" applyBorder="1" applyAlignment="1" applyProtection="1">
      <alignment horizontal="centerContinuous"/>
      <protection hidden="1"/>
    </xf>
    <xf numFmtId="169" fontId="4" fillId="2" borderId="7" xfId="0" applyNumberFormat="1" applyFont="1" applyFill="1" applyBorder="1" applyAlignment="1" applyProtection="1">
      <alignment horizontal="center"/>
      <protection hidden="1"/>
    </xf>
    <xf numFmtId="169" fontId="4" fillId="2" borderId="8" xfId="0" applyNumberFormat="1" applyFont="1" applyFill="1" applyBorder="1" applyAlignment="1" applyProtection="1">
      <alignment horizontal="center"/>
      <protection hidden="1"/>
    </xf>
    <xf numFmtId="2" fontId="2" fillId="2" borderId="22" xfId="0" applyFont="1" applyFill="1" applyBorder="1" applyProtection="1">
      <protection hidden="1"/>
    </xf>
    <xf numFmtId="2" fontId="2" fillId="2" borderId="0" xfId="0" applyFont="1" applyFill="1" applyProtection="1">
      <protection hidden="1"/>
    </xf>
    <xf numFmtId="2" fontId="2" fillId="2" borderId="0" xfId="0" applyFont="1" applyFill="1" applyAlignment="1" applyProtection="1">
      <alignment vertical="top"/>
      <protection hidden="1"/>
    </xf>
    <xf numFmtId="168" fontId="0" fillId="0" borderId="0" xfId="0" applyNumberFormat="1" applyProtection="1">
      <protection hidden="1"/>
    </xf>
    <xf numFmtId="2" fontId="0" fillId="0" borderId="0" xfId="0" applyAlignment="1" applyProtection="1">
      <alignment horizontal="left"/>
      <protection hidden="1"/>
    </xf>
    <xf numFmtId="2" fontId="2" fillId="2" borderId="22" xfId="0" applyFont="1" applyFill="1" applyBorder="1" applyAlignment="1" applyProtection="1">
      <alignment horizontal="left"/>
      <protection hidden="1"/>
    </xf>
    <xf numFmtId="2" fontId="2" fillId="2" borderId="0" xfId="0" applyFont="1" applyFill="1" applyAlignment="1" applyProtection="1">
      <alignment horizontal="left"/>
      <protection hidden="1"/>
    </xf>
    <xf numFmtId="2" fontId="2" fillId="0" borderId="0" xfId="0" applyFont="1" applyProtection="1">
      <protection hidden="1"/>
    </xf>
    <xf numFmtId="2" fontId="2" fillId="2" borderId="0" xfId="0" applyFont="1" applyFill="1" applyAlignment="1" applyProtection="1">
      <alignment vertical="center"/>
      <protection hidden="1"/>
    </xf>
    <xf numFmtId="2" fontId="4" fillId="2" borderId="0" xfId="0" applyFont="1" applyFill="1" applyProtection="1">
      <protection hidden="1"/>
    </xf>
    <xf numFmtId="167" fontId="4" fillId="2" borderId="29" xfId="0" applyNumberFormat="1" applyFont="1" applyFill="1" applyBorder="1" applyProtection="1">
      <protection hidden="1"/>
    </xf>
    <xf numFmtId="2" fontId="4" fillId="2" borderId="29" xfId="0" applyFont="1" applyFill="1" applyBorder="1" applyProtection="1">
      <protection hidden="1"/>
    </xf>
    <xf numFmtId="2" fontId="2" fillId="2" borderId="29" xfId="0" applyFont="1" applyFill="1" applyBorder="1" applyProtection="1">
      <protection hidden="1"/>
    </xf>
    <xf numFmtId="2" fontId="2" fillId="2" borderId="48" xfId="0" applyFont="1" applyFill="1" applyBorder="1" applyProtection="1">
      <protection hidden="1"/>
    </xf>
    <xf numFmtId="2" fontId="5" fillId="2" borderId="30" xfId="0" applyFont="1" applyFill="1" applyBorder="1" applyAlignment="1" applyProtection="1">
      <alignment horizontal="left"/>
      <protection hidden="1"/>
    </xf>
    <xf numFmtId="2" fontId="3" fillId="2" borderId="30" xfId="0" applyFont="1" applyFill="1" applyBorder="1" applyProtection="1">
      <protection hidden="1"/>
    </xf>
    <xf numFmtId="2" fontId="4" fillId="2" borderId="30" xfId="0" applyFont="1" applyFill="1" applyBorder="1" applyProtection="1">
      <protection hidden="1"/>
    </xf>
    <xf numFmtId="2" fontId="4" fillId="2" borderId="49" xfId="0" applyFont="1" applyFill="1" applyBorder="1" applyProtection="1">
      <protection hidden="1"/>
    </xf>
    <xf numFmtId="2" fontId="2" fillId="2" borderId="50" xfId="0" applyFont="1" applyFill="1" applyBorder="1" applyProtection="1">
      <protection hidden="1"/>
    </xf>
    <xf numFmtId="2" fontId="3" fillId="2" borderId="0" xfId="0" quotePrefix="1" applyFont="1" applyFill="1" applyAlignment="1" applyProtection="1">
      <alignment horizontal="left"/>
      <protection hidden="1"/>
    </xf>
    <xf numFmtId="2" fontId="3" fillId="2" borderId="0" xfId="0" applyFont="1" applyFill="1" applyProtection="1">
      <protection hidden="1"/>
    </xf>
    <xf numFmtId="2" fontId="4" fillId="2" borderId="51" xfId="0" applyFont="1" applyFill="1" applyBorder="1" applyProtection="1">
      <protection hidden="1"/>
    </xf>
    <xf numFmtId="2" fontId="3" fillId="2" borderId="0" xfId="0" applyFont="1" applyFill="1" applyAlignment="1" applyProtection="1">
      <alignment horizontal="center"/>
      <protection hidden="1"/>
    </xf>
    <xf numFmtId="2" fontId="2" fillId="2" borderId="52" xfId="0" applyFont="1" applyFill="1" applyBorder="1" applyProtection="1">
      <protection hidden="1"/>
    </xf>
    <xf numFmtId="2" fontId="4" fillId="2" borderId="37" xfId="0" applyFont="1" applyFill="1" applyBorder="1" applyProtection="1">
      <protection hidden="1"/>
    </xf>
    <xf numFmtId="2" fontId="4" fillId="2" borderId="53" xfId="0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0" quotePrefix="1" applyNumberFormat="1" applyProtection="1">
      <protection hidden="1"/>
    </xf>
    <xf numFmtId="2" fontId="0" fillId="0" borderId="0" xfId="0" applyAlignment="1" applyProtection="1">
      <alignment horizontal="center" vertical="center"/>
      <protection hidden="1"/>
    </xf>
    <xf numFmtId="2" fontId="11" fillId="2" borderId="1" xfId="0" quotePrefix="1" applyFont="1" applyFill="1" applyBorder="1" applyAlignment="1" applyProtection="1">
      <alignment horizontal="left"/>
      <protection hidden="1"/>
    </xf>
    <xf numFmtId="2" fontId="8" fillId="2" borderId="2" xfId="0" applyFont="1" applyFill="1" applyBorder="1" applyProtection="1">
      <protection hidden="1"/>
    </xf>
    <xf numFmtId="2" fontId="12" fillId="2" borderId="2" xfId="0" applyFont="1" applyFill="1" applyBorder="1" applyAlignment="1" applyProtection="1">
      <alignment horizontal="centerContinuous"/>
      <protection hidden="1"/>
    </xf>
    <xf numFmtId="2" fontId="8" fillId="2" borderId="3" xfId="0" applyFont="1" applyFill="1" applyBorder="1" applyProtection="1">
      <protection hidden="1"/>
    </xf>
    <xf numFmtId="2" fontId="13" fillId="0" borderId="0" xfId="0" applyFont="1" applyProtection="1">
      <protection hidden="1"/>
    </xf>
    <xf numFmtId="2" fontId="10" fillId="2" borderId="28" xfId="0" applyFont="1" applyFill="1" applyBorder="1" applyAlignment="1" applyProtection="1">
      <alignment horizontal="center"/>
      <protection hidden="1"/>
    </xf>
    <xf numFmtId="2" fontId="15" fillId="2" borderId="28" xfId="0" applyFont="1" applyFill="1" applyBorder="1" applyAlignment="1" applyProtection="1">
      <alignment horizontal="center"/>
      <protection hidden="1"/>
    </xf>
    <xf numFmtId="2" fontId="16" fillId="2" borderId="15" xfId="0" applyFont="1" applyFill="1" applyBorder="1" applyAlignment="1" applyProtection="1">
      <alignment horizontal="left"/>
      <protection hidden="1"/>
    </xf>
    <xf numFmtId="166" fontId="16" fillId="2" borderId="16" xfId="0" applyNumberFormat="1" applyFont="1" applyFill="1" applyBorder="1" applyProtection="1">
      <protection hidden="1"/>
    </xf>
    <xf numFmtId="2" fontId="16" fillId="2" borderId="0" xfId="0" applyFont="1" applyFill="1" applyAlignment="1" applyProtection="1">
      <alignment horizontal="centerContinuous"/>
      <protection hidden="1"/>
    </xf>
    <xf numFmtId="164" fontId="16" fillId="2" borderId="16" xfId="0" applyNumberFormat="1" applyFont="1" applyFill="1" applyBorder="1" applyProtection="1">
      <protection hidden="1"/>
    </xf>
    <xf numFmtId="2" fontId="16" fillId="2" borderId="23" xfId="0" quotePrefix="1" applyFont="1" applyFill="1" applyBorder="1" applyAlignment="1" applyProtection="1">
      <alignment horizontal="left"/>
      <protection hidden="1"/>
    </xf>
    <xf numFmtId="2" fontId="16" fillId="2" borderId="4" xfId="0" applyFont="1" applyFill="1" applyBorder="1" applyAlignment="1" applyProtection="1">
      <alignment horizontal="center"/>
      <protection hidden="1"/>
    </xf>
    <xf numFmtId="2" fontId="16" fillId="2" borderId="4" xfId="0" applyFont="1" applyFill="1" applyBorder="1" applyProtection="1">
      <protection hidden="1"/>
    </xf>
    <xf numFmtId="166" fontId="16" fillId="2" borderId="24" xfId="0" applyNumberFormat="1" applyFont="1" applyFill="1" applyBorder="1" applyProtection="1">
      <protection hidden="1"/>
    </xf>
    <xf numFmtId="2" fontId="16" fillId="2" borderId="38" xfId="0" applyFont="1" applyFill="1" applyBorder="1" applyAlignment="1" applyProtection="1">
      <alignment horizontal="center"/>
      <protection hidden="1"/>
    </xf>
    <xf numFmtId="164" fontId="16" fillId="2" borderId="24" xfId="0" applyNumberFormat="1" applyFont="1" applyFill="1" applyBorder="1" applyProtection="1">
      <protection hidden="1"/>
    </xf>
    <xf numFmtId="2" fontId="16" fillId="2" borderId="23" xfId="0" applyFont="1" applyFill="1" applyBorder="1" applyAlignment="1" applyProtection="1">
      <alignment horizontal="left"/>
      <protection hidden="1"/>
    </xf>
    <xf numFmtId="166" fontId="16" fillId="2" borderId="25" xfId="0" applyNumberFormat="1" applyFont="1" applyFill="1" applyBorder="1" applyAlignment="1" applyProtection="1">
      <alignment horizontal="left"/>
      <protection hidden="1"/>
    </xf>
    <xf numFmtId="164" fontId="16" fillId="2" borderId="26" xfId="0" applyNumberFormat="1" applyFont="1" applyFill="1" applyBorder="1" applyProtection="1">
      <protection hidden="1"/>
    </xf>
    <xf numFmtId="2" fontId="16" fillId="2" borderId="27" xfId="0" applyFont="1" applyFill="1" applyBorder="1" applyAlignment="1" applyProtection="1">
      <alignment horizontal="centerContinuous"/>
      <protection hidden="1"/>
    </xf>
    <xf numFmtId="2" fontId="21" fillId="2" borderId="28" xfId="0" applyFont="1" applyFill="1" applyBorder="1" applyAlignment="1" applyProtection="1">
      <alignment horizontal="centerContinuous"/>
      <protection hidden="1"/>
    </xf>
    <xf numFmtId="2" fontId="16" fillId="2" borderId="16" xfId="0" applyFont="1" applyFill="1" applyBorder="1" applyProtection="1">
      <protection hidden="1"/>
    </xf>
    <xf numFmtId="2" fontId="16" fillId="2" borderId="27" xfId="0" applyFont="1" applyFill="1" applyBorder="1" applyAlignment="1" applyProtection="1">
      <alignment horizontal="left"/>
      <protection hidden="1"/>
    </xf>
    <xf numFmtId="2" fontId="16" fillId="2" borderId="19" xfId="0" applyFont="1" applyFill="1" applyBorder="1" applyProtection="1">
      <protection hidden="1"/>
    </xf>
    <xf numFmtId="165" fontId="16" fillId="2" borderId="16" xfId="0" applyNumberFormat="1" applyFont="1" applyFill="1" applyBorder="1" applyProtection="1">
      <protection hidden="1"/>
    </xf>
    <xf numFmtId="2" fontId="7" fillId="2" borderId="15" xfId="0" applyFont="1" applyFill="1" applyBorder="1" applyAlignment="1" applyProtection="1">
      <alignment horizontal="left"/>
      <protection hidden="1"/>
    </xf>
    <xf numFmtId="2" fontId="7" fillId="2" borderId="27" xfId="0" applyFont="1" applyFill="1" applyBorder="1" applyAlignment="1" applyProtection="1">
      <alignment horizontal="centerContinuous"/>
      <protection hidden="1"/>
    </xf>
    <xf numFmtId="2" fontId="7" fillId="2" borderId="28" xfId="0" applyFont="1" applyFill="1" applyBorder="1" applyAlignment="1" applyProtection="1">
      <alignment horizontal="centerContinuous"/>
      <protection hidden="1"/>
    </xf>
    <xf numFmtId="165" fontId="7" fillId="2" borderId="16" xfId="0" applyNumberFormat="1" applyFont="1" applyFill="1" applyBorder="1" applyProtection="1">
      <protection hidden="1"/>
    </xf>
    <xf numFmtId="2" fontId="7" fillId="2" borderId="18" xfId="0" applyFont="1" applyFill="1" applyBorder="1" applyAlignment="1" applyProtection="1">
      <alignment horizontal="left"/>
      <protection hidden="1"/>
    </xf>
    <xf numFmtId="2" fontId="7" fillId="2" borderId="23" xfId="0" applyFont="1" applyFill="1" applyBorder="1" applyAlignment="1" applyProtection="1">
      <alignment horizontal="centerContinuous"/>
      <protection hidden="1"/>
    </xf>
    <xf numFmtId="2" fontId="7" fillId="2" borderId="5" xfId="0" applyFont="1" applyFill="1" applyBorder="1" applyAlignment="1" applyProtection="1">
      <alignment horizontal="centerContinuous"/>
      <protection hidden="1"/>
    </xf>
    <xf numFmtId="2" fontId="1" fillId="2" borderId="40" xfId="0" applyFont="1" applyFill="1" applyBorder="1" applyProtection="1">
      <protection hidden="1"/>
    </xf>
    <xf numFmtId="2" fontId="7" fillId="2" borderId="41" xfId="0" applyFont="1" applyFill="1" applyBorder="1" applyProtection="1">
      <protection hidden="1"/>
    </xf>
    <xf numFmtId="2" fontId="7" fillId="2" borderId="42" xfId="0" applyFont="1" applyFill="1" applyBorder="1" applyProtection="1">
      <protection hidden="1"/>
    </xf>
    <xf numFmtId="167" fontId="1" fillId="2" borderId="39" xfId="0" applyNumberFormat="1" applyFont="1" applyFill="1" applyBorder="1" applyProtection="1">
      <protection hidden="1"/>
    </xf>
    <xf numFmtId="2" fontId="7" fillId="2" borderId="0" xfId="0" applyFont="1" applyFill="1" applyAlignment="1" applyProtection="1">
      <alignment horizontal="left"/>
      <protection hidden="1"/>
    </xf>
    <xf numFmtId="2" fontId="7" fillId="2" borderId="0" xfId="0" applyFont="1" applyFill="1" applyProtection="1">
      <protection hidden="1"/>
    </xf>
    <xf numFmtId="2" fontId="7" fillId="2" borderId="29" xfId="0" applyFont="1" applyFill="1" applyBorder="1" applyProtection="1">
      <protection hidden="1"/>
    </xf>
    <xf numFmtId="2" fontId="4" fillId="2" borderId="47" xfId="0" applyFont="1" applyFill="1" applyBorder="1" applyAlignment="1" applyProtection="1">
      <alignment horizontal="center" vertical="center"/>
      <protection locked="0"/>
    </xf>
    <xf numFmtId="1" fontId="2" fillId="2" borderId="46" xfId="0" applyNumberFormat="1" applyFont="1" applyFill="1" applyBorder="1" applyAlignment="1" applyProtection="1">
      <alignment horizontal="center" vertical="center"/>
      <protection locked="0"/>
    </xf>
    <xf numFmtId="2" fontId="4" fillId="2" borderId="46" xfId="0" applyFont="1" applyFill="1" applyBorder="1" applyAlignment="1" applyProtection="1">
      <alignment horizontal="center" vertical="center"/>
      <protection locked="0"/>
    </xf>
    <xf numFmtId="2" fontId="4" fillId="2" borderId="60" xfId="0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11" xfId="0" applyFont="1" applyFill="1" applyBorder="1" applyProtection="1">
      <protection locked="0"/>
    </xf>
    <xf numFmtId="2" fontId="4" fillId="2" borderId="12" xfId="0" applyFont="1" applyFill="1" applyBorder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5" xfId="0" applyFont="1" applyFill="1" applyBorder="1" applyProtection="1">
      <protection locked="0"/>
    </xf>
    <xf numFmtId="2" fontId="4" fillId="2" borderId="16" xfId="0" applyFont="1" applyFill="1" applyBorder="1" applyProtection="1">
      <protection locked="0"/>
    </xf>
    <xf numFmtId="2" fontId="4" fillId="2" borderId="0" xfId="0" applyFont="1" applyFill="1" applyAlignment="1" applyProtection="1">
      <alignment vertical="center"/>
      <protection hidden="1"/>
    </xf>
    <xf numFmtId="2" fontId="23" fillId="2" borderId="0" xfId="1" applyFont="1" applyFill="1" applyBorder="1" applyAlignment="1" applyProtection="1">
      <alignment vertical="center"/>
      <protection hidden="1"/>
    </xf>
    <xf numFmtId="2" fontId="25" fillId="3" borderId="31" xfId="0" applyFont="1" applyFill="1" applyBorder="1" applyAlignment="1" applyProtection="1">
      <alignment horizontal="centerContinuous"/>
      <protection hidden="1"/>
    </xf>
    <xf numFmtId="2" fontId="25" fillId="3" borderId="32" xfId="0" applyFont="1" applyFill="1" applyBorder="1" applyAlignment="1" applyProtection="1">
      <alignment horizontal="centerContinuous"/>
      <protection hidden="1"/>
    </xf>
    <xf numFmtId="2" fontId="25" fillId="3" borderId="33" xfId="0" applyFont="1" applyFill="1" applyBorder="1" applyAlignment="1" applyProtection="1">
      <alignment horizontal="centerContinuous"/>
      <protection hidden="1"/>
    </xf>
    <xf numFmtId="2" fontId="25" fillId="3" borderId="34" xfId="0" applyFont="1" applyFill="1" applyBorder="1" applyAlignment="1" applyProtection="1">
      <alignment horizontal="centerContinuous"/>
      <protection hidden="1"/>
    </xf>
    <xf numFmtId="1" fontId="24" fillId="3" borderId="62" xfId="0" applyNumberFormat="1" applyFont="1" applyFill="1" applyBorder="1" applyAlignment="1" applyProtection="1">
      <alignment horizontal="center" vertical="center"/>
      <protection locked="0"/>
    </xf>
    <xf numFmtId="2" fontId="3" fillId="4" borderId="62" xfId="0" applyFont="1" applyFill="1" applyBorder="1" applyProtection="1">
      <protection locked="0"/>
    </xf>
    <xf numFmtId="2" fontId="27" fillId="4" borderId="35" xfId="0" applyFont="1" applyFill="1" applyBorder="1" applyAlignment="1" applyProtection="1">
      <alignment horizontal="centerContinuous"/>
      <protection hidden="1"/>
    </xf>
    <xf numFmtId="2" fontId="27" fillId="4" borderId="35" xfId="0" applyFont="1" applyFill="1" applyBorder="1" applyAlignment="1" applyProtection="1">
      <alignment horizontal="center"/>
      <protection hidden="1"/>
    </xf>
    <xf numFmtId="2" fontId="27" fillId="4" borderId="36" xfId="0" applyFont="1" applyFill="1" applyBorder="1" applyAlignment="1" applyProtection="1">
      <alignment horizontal="centerContinuous"/>
      <protection hidden="1"/>
    </xf>
    <xf numFmtId="169" fontId="4" fillId="2" borderId="7" xfId="0" applyNumberFormat="1" applyFont="1" applyFill="1" applyBorder="1" applyAlignment="1" applyProtection="1">
      <alignment horizontal="center" vertical="center"/>
      <protection hidden="1"/>
    </xf>
    <xf numFmtId="167" fontId="27" fillId="4" borderId="62" xfId="0" applyNumberFormat="1" applyFont="1" applyFill="1" applyBorder="1" applyAlignment="1" applyProtection="1">
      <alignment horizontal="center" vertical="center"/>
      <protection locked="0"/>
    </xf>
    <xf numFmtId="2" fontId="27" fillId="4" borderId="61" xfId="0" quotePrefix="1" applyFont="1" applyFill="1" applyBorder="1" applyAlignment="1" applyProtection="1">
      <alignment horizontal="center" vertical="center"/>
      <protection locked="0"/>
    </xf>
    <xf numFmtId="2" fontId="28" fillId="4" borderId="62" xfId="0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/>
      <protection locked="0"/>
    </xf>
    <xf numFmtId="1" fontId="4" fillId="5" borderId="14" xfId="0" applyNumberFormat="1" applyFont="1" applyFill="1" applyBorder="1" applyAlignment="1" applyProtection="1">
      <alignment horizontal="center"/>
      <protection locked="0"/>
    </xf>
    <xf numFmtId="2" fontId="29" fillId="2" borderId="2" xfId="0" applyFont="1" applyFill="1" applyBorder="1" applyAlignment="1" applyProtection="1">
      <alignment horizontal="centerContinuous" vertical="center"/>
      <protection hidden="1"/>
    </xf>
    <xf numFmtId="2" fontId="27" fillId="4" borderId="61" xfId="0" applyFont="1" applyFill="1" applyBorder="1" applyAlignment="1" applyProtection="1">
      <alignment horizontal="center" vertical="center"/>
      <protection locked="0"/>
    </xf>
    <xf numFmtId="2" fontId="16" fillId="2" borderId="27" xfId="0" applyFont="1" applyFill="1" applyBorder="1" applyAlignment="1" applyProtection="1">
      <alignment horizontal="center"/>
      <protection hidden="1"/>
    </xf>
    <xf numFmtId="2" fontId="16" fillId="2" borderId="28" xfId="0" applyFont="1" applyFill="1" applyBorder="1" applyAlignment="1" applyProtection="1">
      <alignment horizontal="center"/>
      <protection hidden="1"/>
    </xf>
    <xf numFmtId="2" fontId="27" fillId="4" borderId="62" xfId="0" applyFont="1" applyFill="1" applyBorder="1" applyAlignment="1" applyProtection="1">
      <alignment horizontal="center" vertical="center"/>
      <protection locked="0"/>
    </xf>
    <xf numFmtId="2" fontId="24" fillId="3" borderId="62" xfId="0" applyFont="1" applyFill="1" applyBorder="1" applyAlignment="1" applyProtection="1">
      <alignment horizontal="left" vertical="center"/>
      <protection locked="0"/>
    </xf>
    <xf numFmtId="2" fontId="24" fillId="3" borderId="61" xfId="0" quotePrefix="1" applyFont="1" applyFill="1" applyBorder="1" applyAlignment="1" applyProtection="1">
      <alignment horizontal="left" vertical="center"/>
      <protection locked="0"/>
    </xf>
    <xf numFmtId="2" fontId="24" fillId="3" borderId="55" xfId="0" quotePrefix="1" applyFont="1" applyFill="1" applyBorder="1" applyAlignment="1" applyProtection="1">
      <alignment horizontal="left" vertical="center"/>
      <protection locked="0"/>
    </xf>
    <xf numFmtId="2" fontId="28" fillId="4" borderId="63" xfId="0" applyFont="1" applyFill="1" applyBorder="1" applyAlignment="1" applyProtection="1">
      <alignment horizontal="left" vertical="center"/>
      <protection locked="0"/>
    </xf>
    <xf numFmtId="2" fontId="28" fillId="4" borderId="64" xfId="0" applyFont="1" applyFill="1" applyBorder="1" applyAlignment="1" applyProtection="1">
      <alignment horizontal="left" vertical="center"/>
      <protection locked="0"/>
    </xf>
    <xf numFmtId="2" fontId="28" fillId="4" borderId="65" xfId="0" applyFont="1" applyFill="1" applyBorder="1" applyAlignment="1" applyProtection="1">
      <alignment horizontal="left" vertical="center"/>
      <protection locked="0"/>
    </xf>
    <xf numFmtId="2" fontId="16" fillId="2" borderId="27" xfId="0" applyFont="1" applyFill="1" applyBorder="1" applyAlignment="1" applyProtection="1">
      <alignment horizontal="center" vertical="center"/>
      <protection hidden="1"/>
    </xf>
    <xf numFmtId="2" fontId="16" fillId="2" borderId="28" xfId="0" applyFont="1" applyFill="1" applyBorder="1" applyAlignment="1" applyProtection="1">
      <alignment horizontal="center" vertical="center"/>
      <protection hidden="1"/>
    </xf>
    <xf numFmtId="2" fontId="10" fillId="2" borderId="0" xfId="0" applyFont="1" applyFill="1" applyAlignment="1" applyProtection="1">
      <alignment horizontal="right" vertical="center"/>
      <protection hidden="1"/>
    </xf>
    <xf numFmtId="2" fontId="27" fillId="4" borderId="44" xfId="0" applyFont="1" applyFill="1" applyBorder="1" applyAlignment="1" applyProtection="1">
      <alignment horizontal="center"/>
      <protection hidden="1"/>
    </xf>
    <xf numFmtId="2" fontId="27" fillId="4" borderId="45" xfId="0" applyFont="1" applyFill="1" applyBorder="1" applyAlignment="1" applyProtection="1">
      <alignment horizontal="center"/>
      <protection hidden="1"/>
    </xf>
    <xf numFmtId="2" fontId="27" fillId="4" borderId="58" xfId="0" applyFont="1" applyFill="1" applyBorder="1" applyAlignment="1" applyProtection="1">
      <alignment horizontal="center"/>
      <protection locked="0"/>
    </xf>
    <xf numFmtId="2" fontId="27" fillId="4" borderId="62" xfId="0" applyFont="1" applyFill="1" applyBorder="1" applyAlignment="1" applyProtection="1">
      <alignment horizontal="center"/>
      <protection locked="0"/>
    </xf>
    <xf numFmtId="2" fontId="27" fillId="4" borderId="54" xfId="0" applyFont="1" applyFill="1" applyBorder="1" applyAlignment="1" applyProtection="1">
      <alignment horizontal="center"/>
      <protection locked="0"/>
    </xf>
    <xf numFmtId="2" fontId="27" fillId="4" borderId="61" xfId="0" applyFont="1" applyFill="1" applyBorder="1" applyAlignment="1" applyProtection="1">
      <alignment horizontal="center"/>
      <protection locked="0"/>
    </xf>
    <xf numFmtId="2" fontId="9" fillId="2" borderId="54" xfId="0" applyFont="1" applyFill="1" applyBorder="1" applyAlignment="1" applyProtection="1">
      <alignment horizontal="center" vertical="center"/>
      <protection hidden="1"/>
    </xf>
    <xf numFmtId="2" fontId="9" fillId="2" borderId="56" xfId="0" applyFont="1" applyFill="1" applyBorder="1" applyAlignment="1" applyProtection="1">
      <alignment horizontal="center" vertical="center"/>
      <protection hidden="1"/>
    </xf>
    <xf numFmtId="2" fontId="9" fillId="2" borderId="58" xfId="0" applyFont="1" applyFill="1" applyBorder="1" applyAlignment="1" applyProtection="1">
      <alignment horizontal="center" vertical="center"/>
      <protection hidden="1"/>
    </xf>
    <xf numFmtId="2" fontId="7" fillId="2" borderId="27" xfId="0" applyFont="1" applyFill="1" applyBorder="1" applyAlignment="1" applyProtection="1">
      <alignment horizontal="center" vertical="center"/>
      <protection hidden="1"/>
    </xf>
    <xf numFmtId="2" fontId="7" fillId="2" borderId="28" xfId="0" applyFont="1" applyFill="1" applyBorder="1" applyAlignment="1" applyProtection="1">
      <alignment horizontal="center" vertical="center"/>
      <protection hidden="1"/>
    </xf>
    <xf numFmtId="2" fontId="9" fillId="2" borderId="55" xfId="0" applyFont="1" applyFill="1" applyBorder="1" applyAlignment="1" applyProtection="1">
      <alignment horizontal="center" vertical="center"/>
      <protection hidden="1"/>
    </xf>
    <xf numFmtId="2" fontId="9" fillId="2" borderId="57" xfId="0" applyFont="1" applyFill="1" applyBorder="1" applyAlignment="1" applyProtection="1">
      <alignment horizontal="center" vertical="center"/>
      <protection hidden="1"/>
    </xf>
    <xf numFmtId="2" fontId="9" fillId="2" borderId="59" xfId="0" applyFont="1" applyFill="1" applyBorder="1" applyAlignment="1" applyProtection="1">
      <alignment horizontal="center" vertical="center"/>
      <protection hidden="1"/>
    </xf>
    <xf numFmtId="2" fontId="24" fillId="3" borderId="61" xfId="0" applyFont="1" applyFill="1" applyBorder="1" applyAlignment="1" applyProtection="1">
      <alignment horizontal="left" vertical="center"/>
      <protection locked="0"/>
    </xf>
    <xf numFmtId="2" fontId="26" fillId="3" borderId="62" xfId="0" applyFont="1" applyFill="1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5">
    <dxf>
      <font>
        <b/>
        <i val="0"/>
        <color rgb="FF00B050"/>
      </font>
      <fill>
        <patternFill>
          <bgColor rgb="FFBCE29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BC1AF"/>
      <color rgb="FF7A7146"/>
      <color rgb="FF006699"/>
      <color rgb="FF99FF33"/>
      <color rgb="FF00FFFF"/>
      <color rgb="FFFF3399"/>
      <color rgb="FF00CC99"/>
      <color rgb="FFE5F735"/>
      <color rgb="FFBCE292"/>
      <color rgb="FFFFF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29881137469284E-2"/>
          <c:y val="0.13212437182553546"/>
          <c:w val="0.88634855057926687"/>
          <c:h val="0.77049985219424366"/>
        </c:manualLayout>
      </c:layout>
      <c:lineChart>
        <c:grouping val="standard"/>
        <c:varyColors val="0"/>
        <c:ser>
          <c:idx val="0"/>
          <c:order val="0"/>
          <c:tx>
            <c:v>RANGE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'CPK-SPC-Xbar,R-chart'!$B$4:$U$4</c:f>
              <c:strCache>
                <c:ptCount val="20"/>
                <c:pt idx="0">
                  <c:v>SG 01</c:v>
                </c:pt>
                <c:pt idx="1">
                  <c:v>SG 02</c:v>
                </c:pt>
                <c:pt idx="2">
                  <c:v>SG 03</c:v>
                </c:pt>
                <c:pt idx="3">
                  <c:v>SG 04</c:v>
                </c:pt>
                <c:pt idx="4">
                  <c:v>SG 05</c:v>
                </c:pt>
                <c:pt idx="5">
                  <c:v>SG 06</c:v>
                </c:pt>
                <c:pt idx="6">
                  <c:v>SG 07</c:v>
                </c:pt>
                <c:pt idx="7">
                  <c:v>SG 08</c:v>
                </c:pt>
                <c:pt idx="8">
                  <c:v>SG 09</c:v>
                </c:pt>
                <c:pt idx="9">
                  <c:v>SG 10</c:v>
                </c:pt>
                <c:pt idx="10">
                  <c:v>SG 11</c:v>
                </c:pt>
                <c:pt idx="11">
                  <c:v>SG 12</c:v>
                </c:pt>
                <c:pt idx="12">
                  <c:v>SG 13</c:v>
                </c:pt>
                <c:pt idx="13">
                  <c:v>SG 14</c:v>
                </c:pt>
                <c:pt idx="14">
                  <c:v>SG 15</c:v>
                </c:pt>
                <c:pt idx="15">
                  <c:v>SG 16</c:v>
                </c:pt>
                <c:pt idx="16">
                  <c:v>SG 17</c:v>
                </c:pt>
                <c:pt idx="17">
                  <c:v>SG 18</c:v>
                </c:pt>
                <c:pt idx="18">
                  <c:v>SG 19</c:v>
                </c:pt>
                <c:pt idx="19">
                  <c:v>SG 20</c:v>
                </c:pt>
              </c:strCache>
            </c:strRef>
          </c:cat>
          <c:val>
            <c:numRef>
              <c:f>'CPK-SPC-Xbar,R-chart'!$B$12:$U$12</c:f>
              <c:numCache>
                <c:formatCode>0.0</c:formatCode>
                <c:ptCount val="20"/>
                <c:pt idx="0">
                  <c:v>7</c:v>
                </c:pt>
                <c:pt idx="1">
                  <c:v>16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14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E-4B00-8C93-D9F6718CCE28}"/>
            </c:ext>
          </c:extLst>
        </c:ser>
        <c:ser>
          <c:idx val="1"/>
          <c:order val="1"/>
          <c:tx>
            <c:v>UCL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cat>
          <c:val>
            <c:numRef>
              <c:f>'CPK-SPC-Xbar,R-chart'!$B$51:$U$51</c:f>
              <c:numCache>
                <c:formatCode>0.000_)</c:formatCode>
                <c:ptCount val="20"/>
                <c:pt idx="0">
                  <c:v>22.2605</c:v>
                </c:pt>
                <c:pt idx="1">
                  <c:v>22.2605</c:v>
                </c:pt>
                <c:pt idx="2">
                  <c:v>22.2605</c:v>
                </c:pt>
                <c:pt idx="3">
                  <c:v>22.2605</c:v>
                </c:pt>
                <c:pt idx="4">
                  <c:v>22.2605</c:v>
                </c:pt>
                <c:pt idx="5">
                  <c:v>22.2605</c:v>
                </c:pt>
                <c:pt idx="6">
                  <c:v>22.2605</c:v>
                </c:pt>
                <c:pt idx="7">
                  <c:v>22.2605</c:v>
                </c:pt>
                <c:pt idx="8">
                  <c:v>22.2605</c:v>
                </c:pt>
                <c:pt idx="9">
                  <c:v>22.2605</c:v>
                </c:pt>
                <c:pt idx="10">
                  <c:v>22.2605</c:v>
                </c:pt>
                <c:pt idx="11">
                  <c:v>22.2605</c:v>
                </c:pt>
                <c:pt idx="12">
                  <c:v>22.2605</c:v>
                </c:pt>
                <c:pt idx="13">
                  <c:v>22.2605</c:v>
                </c:pt>
                <c:pt idx="14">
                  <c:v>22.2605</c:v>
                </c:pt>
                <c:pt idx="15">
                  <c:v>22.2605</c:v>
                </c:pt>
                <c:pt idx="16">
                  <c:v>22.2605</c:v>
                </c:pt>
                <c:pt idx="17">
                  <c:v>22.2605</c:v>
                </c:pt>
                <c:pt idx="18">
                  <c:v>22.2605</c:v>
                </c:pt>
                <c:pt idx="19">
                  <c:v>22.2605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E-4B00-8C93-D9F6718CCE28}"/>
            </c:ext>
          </c:extLst>
        </c:ser>
        <c:ser>
          <c:idx val="2"/>
          <c:order val="2"/>
          <c:tx>
            <c:v>LCL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BE-4B00-8C93-D9F6718CCE28}"/>
            </c:ext>
          </c:extLst>
        </c:ser>
        <c:ser>
          <c:idx val="3"/>
          <c:order val="3"/>
          <c:tx>
            <c:v>R-BAR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cat>
          <c:val>
            <c:numRef>
              <c:f>'CPK-SPC-Xbar,R-chart'!$B$53:$U$53</c:f>
              <c:numCache>
                <c:formatCode>0.000_)</c:formatCode>
                <c:ptCount val="20"/>
                <c:pt idx="0">
                  <c:v>10.55</c:v>
                </c:pt>
                <c:pt idx="1">
                  <c:v>10.55</c:v>
                </c:pt>
                <c:pt idx="2">
                  <c:v>10.55</c:v>
                </c:pt>
                <c:pt idx="3">
                  <c:v>10.55</c:v>
                </c:pt>
                <c:pt idx="4">
                  <c:v>10.55</c:v>
                </c:pt>
                <c:pt idx="5">
                  <c:v>10.55</c:v>
                </c:pt>
                <c:pt idx="6">
                  <c:v>10.55</c:v>
                </c:pt>
                <c:pt idx="7">
                  <c:v>10.55</c:v>
                </c:pt>
                <c:pt idx="8">
                  <c:v>10.55</c:v>
                </c:pt>
                <c:pt idx="9">
                  <c:v>10.55</c:v>
                </c:pt>
                <c:pt idx="10">
                  <c:v>10.55</c:v>
                </c:pt>
                <c:pt idx="11">
                  <c:v>10.55</c:v>
                </c:pt>
                <c:pt idx="12">
                  <c:v>10.55</c:v>
                </c:pt>
                <c:pt idx="13">
                  <c:v>10.55</c:v>
                </c:pt>
                <c:pt idx="14">
                  <c:v>10.55</c:v>
                </c:pt>
                <c:pt idx="15">
                  <c:v>10.55</c:v>
                </c:pt>
                <c:pt idx="16">
                  <c:v>10.55</c:v>
                </c:pt>
                <c:pt idx="17">
                  <c:v>10.55</c:v>
                </c:pt>
                <c:pt idx="18">
                  <c:v>10.55</c:v>
                </c:pt>
                <c:pt idx="19">
                  <c:v>10.55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BE-4B00-8C93-D9F6718C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4640"/>
        <c:axId val="62786176"/>
      </c:lineChart>
      <c:catAx>
        <c:axId val="627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786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7861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R-CHART</a:t>
                </a:r>
              </a:p>
            </c:rich>
          </c:tx>
          <c:layout>
            <c:manualLayout>
              <c:xMode val="edge"/>
              <c:yMode val="edge"/>
              <c:x val="0.48891564408253646"/>
              <c:y val="2.84974093264248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784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59742840664027"/>
          <c:y val="0.1354223213565881"/>
          <c:w val="6.9240809468880088E-2"/>
          <c:h val="0.544439278707908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Page &amp;P</c:oddFooter>
    </c:headerFooter>
    <c:pageMargins b="1" l="0.75000000000001221" r="0.7500000000000122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0666883478327E-2"/>
          <c:y val="0.10817957456810436"/>
          <c:w val="0.87985654512851164"/>
          <c:h val="0.79947332550879868"/>
        </c:manualLayout>
      </c:layout>
      <c:lineChart>
        <c:grouping val="standard"/>
        <c:varyColors val="0"/>
        <c:ser>
          <c:idx val="0"/>
          <c:order val="0"/>
          <c:tx>
            <c:v>AVG.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'CPK-SPC-Xbar,R-chart'!$B$4:$U$4</c:f>
              <c:strCache>
                <c:ptCount val="20"/>
                <c:pt idx="0">
                  <c:v>SG 01</c:v>
                </c:pt>
                <c:pt idx="1">
                  <c:v>SG 02</c:v>
                </c:pt>
                <c:pt idx="2">
                  <c:v>SG 03</c:v>
                </c:pt>
                <c:pt idx="3">
                  <c:v>SG 04</c:v>
                </c:pt>
                <c:pt idx="4">
                  <c:v>SG 05</c:v>
                </c:pt>
                <c:pt idx="5">
                  <c:v>SG 06</c:v>
                </c:pt>
                <c:pt idx="6">
                  <c:v>SG 07</c:v>
                </c:pt>
                <c:pt idx="7">
                  <c:v>SG 08</c:v>
                </c:pt>
                <c:pt idx="8">
                  <c:v>SG 09</c:v>
                </c:pt>
                <c:pt idx="9">
                  <c:v>SG 10</c:v>
                </c:pt>
                <c:pt idx="10">
                  <c:v>SG 11</c:v>
                </c:pt>
                <c:pt idx="11">
                  <c:v>SG 12</c:v>
                </c:pt>
                <c:pt idx="12">
                  <c:v>SG 13</c:v>
                </c:pt>
                <c:pt idx="13">
                  <c:v>SG 14</c:v>
                </c:pt>
                <c:pt idx="14">
                  <c:v>SG 15</c:v>
                </c:pt>
                <c:pt idx="15">
                  <c:v>SG 16</c:v>
                </c:pt>
                <c:pt idx="16">
                  <c:v>SG 17</c:v>
                </c:pt>
                <c:pt idx="17">
                  <c:v>SG 18</c:v>
                </c:pt>
                <c:pt idx="18">
                  <c:v>SG 19</c:v>
                </c:pt>
                <c:pt idx="19">
                  <c:v>SG 20</c:v>
                </c:pt>
              </c:strCache>
            </c:strRef>
          </c:cat>
          <c:val>
            <c:numRef>
              <c:f>'CPK-SPC-Xbar,R-chart'!$B$11:$U$11</c:f>
              <c:numCache>
                <c:formatCode>0.0</c:formatCode>
                <c:ptCount val="20"/>
                <c:pt idx="0">
                  <c:v>498.6</c:v>
                </c:pt>
                <c:pt idx="1">
                  <c:v>498.2</c:v>
                </c:pt>
                <c:pt idx="2">
                  <c:v>499.6</c:v>
                </c:pt>
                <c:pt idx="3">
                  <c:v>498.8</c:v>
                </c:pt>
                <c:pt idx="4">
                  <c:v>496.6</c:v>
                </c:pt>
                <c:pt idx="5">
                  <c:v>501.4</c:v>
                </c:pt>
                <c:pt idx="6">
                  <c:v>498.6</c:v>
                </c:pt>
                <c:pt idx="7">
                  <c:v>499.6</c:v>
                </c:pt>
                <c:pt idx="8">
                  <c:v>499.8</c:v>
                </c:pt>
                <c:pt idx="9">
                  <c:v>500.2</c:v>
                </c:pt>
                <c:pt idx="10">
                  <c:v>498.8</c:v>
                </c:pt>
                <c:pt idx="11">
                  <c:v>498.6</c:v>
                </c:pt>
                <c:pt idx="12">
                  <c:v>497.4</c:v>
                </c:pt>
                <c:pt idx="13">
                  <c:v>500</c:v>
                </c:pt>
                <c:pt idx="14">
                  <c:v>497.6</c:v>
                </c:pt>
                <c:pt idx="15">
                  <c:v>500.4</c:v>
                </c:pt>
                <c:pt idx="16">
                  <c:v>503.2</c:v>
                </c:pt>
                <c:pt idx="17">
                  <c:v>497.2</c:v>
                </c:pt>
                <c:pt idx="18">
                  <c:v>500</c:v>
                </c:pt>
                <c:pt idx="19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DE-4706-B709-77065625DC6E}"/>
            </c:ext>
          </c:extLst>
        </c:ser>
        <c:ser>
          <c:idx val="1"/>
          <c:order val="1"/>
          <c:tx>
            <c:v>UCL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cat>
          <c:val>
            <c:numRef>
              <c:f>'CPK-SPC-Xbar,R-chart'!$B$47:$U$47</c:f>
              <c:numCache>
                <c:formatCode>0.000_)</c:formatCode>
                <c:ptCount val="20"/>
                <c:pt idx="0">
                  <c:v>505.19900000000007</c:v>
                </c:pt>
                <c:pt idx="1">
                  <c:v>505.19900000000007</c:v>
                </c:pt>
                <c:pt idx="2">
                  <c:v>505.19900000000007</c:v>
                </c:pt>
                <c:pt idx="3">
                  <c:v>505.19900000000007</c:v>
                </c:pt>
                <c:pt idx="4">
                  <c:v>505.19900000000007</c:v>
                </c:pt>
                <c:pt idx="5">
                  <c:v>505.19900000000007</c:v>
                </c:pt>
                <c:pt idx="6">
                  <c:v>505.19900000000007</c:v>
                </c:pt>
                <c:pt idx="7">
                  <c:v>505.19900000000007</c:v>
                </c:pt>
                <c:pt idx="8">
                  <c:v>505.19900000000007</c:v>
                </c:pt>
                <c:pt idx="9">
                  <c:v>505.19900000000007</c:v>
                </c:pt>
                <c:pt idx="10">
                  <c:v>505.19900000000007</c:v>
                </c:pt>
                <c:pt idx="11">
                  <c:v>505.19900000000007</c:v>
                </c:pt>
                <c:pt idx="12">
                  <c:v>505.19900000000007</c:v>
                </c:pt>
                <c:pt idx="13">
                  <c:v>505.19900000000007</c:v>
                </c:pt>
                <c:pt idx="14">
                  <c:v>505.19900000000007</c:v>
                </c:pt>
                <c:pt idx="15">
                  <c:v>505.19900000000007</c:v>
                </c:pt>
                <c:pt idx="16">
                  <c:v>505.19900000000007</c:v>
                </c:pt>
                <c:pt idx="17">
                  <c:v>505.19900000000007</c:v>
                </c:pt>
                <c:pt idx="18">
                  <c:v>505.19900000000007</c:v>
                </c:pt>
                <c:pt idx="19">
                  <c:v>505.19900000000007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E-4706-B709-77065625DC6E}"/>
            </c:ext>
          </c:extLst>
        </c:ser>
        <c:ser>
          <c:idx val="2"/>
          <c:order val="2"/>
          <c:tx>
            <c:v>LCL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cat>
          <c:val>
            <c:numRef>
              <c:f>'CPK-SPC-Xbar,R-chart'!$B$48:$U$48</c:f>
              <c:numCache>
                <c:formatCode>0.000_)</c:formatCode>
                <c:ptCount val="20"/>
                <c:pt idx="0">
                  <c:v>492.96100000000001</c:v>
                </c:pt>
                <c:pt idx="1">
                  <c:v>492.96100000000001</c:v>
                </c:pt>
                <c:pt idx="2">
                  <c:v>492.96100000000001</c:v>
                </c:pt>
                <c:pt idx="3">
                  <c:v>492.96100000000001</c:v>
                </c:pt>
                <c:pt idx="4">
                  <c:v>492.96100000000001</c:v>
                </c:pt>
                <c:pt idx="5">
                  <c:v>492.96100000000001</c:v>
                </c:pt>
                <c:pt idx="6">
                  <c:v>492.96100000000001</c:v>
                </c:pt>
                <c:pt idx="7">
                  <c:v>492.96100000000001</c:v>
                </c:pt>
                <c:pt idx="8">
                  <c:v>492.96100000000001</c:v>
                </c:pt>
                <c:pt idx="9">
                  <c:v>492.96100000000001</c:v>
                </c:pt>
                <c:pt idx="10">
                  <c:v>492.96100000000001</c:v>
                </c:pt>
                <c:pt idx="11">
                  <c:v>492.96100000000001</c:v>
                </c:pt>
                <c:pt idx="12">
                  <c:v>492.96100000000001</c:v>
                </c:pt>
                <c:pt idx="13">
                  <c:v>492.96100000000001</c:v>
                </c:pt>
                <c:pt idx="14">
                  <c:v>492.96100000000001</c:v>
                </c:pt>
                <c:pt idx="15">
                  <c:v>492.96100000000001</c:v>
                </c:pt>
                <c:pt idx="16">
                  <c:v>492.96100000000001</c:v>
                </c:pt>
                <c:pt idx="17">
                  <c:v>492.96100000000001</c:v>
                </c:pt>
                <c:pt idx="18">
                  <c:v>492.96100000000001</c:v>
                </c:pt>
                <c:pt idx="19">
                  <c:v>492.96100000000001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DE-4706-B709-77065625DC6E}"/>
            </c:ext>
          </c:extLst>
        </c:ser>
        <c:ser>
          <c:idx val="3"/>
          <c:order val="3"/>
          <c:tx>
            <c:v>X-DBAR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cat>
          <c:val>
            <c:numRef>
              <c:f>'CPK-SPC-Xbar,R-chart'!$B$49:$U$49</c:f>
              <c:numCache>
                <c:formatCode>0.000_)</c:formatCode>
                <c:ptCount val="20"/>
                <c:pt idx="0">
                  <c:v>499.08000000000004</c:v>
                </c:pt>
                <c:pt idx="1">
                  <c:v>499.08000000000004</c:v>
                </c:pt>
                <c:pt idx="2">
                  <c:v>499.08000000000004</c:v>
                </c:pt>
                <c:pt idx="3">
                  <c:v>499.08000000000004</c:v>
                </c:pt>
                <c:pt idx="4">
                  <c:v>499.08000000000004</c:v>
                </c:pt>
                <c:pt idx="5">
                  <c:v>499.08000000000004</c:v>
                </c:pt>
                <c:pt idx="6">
                  <c:v>499.08000000000004</c:v>
                </c:pt>
                <c:pt idx="7">
                  <c:v>499.08000000000004</c:v>
                </c:pt>
                <c:pt idx="8">
                  <c:v>499.08000000000004</c:v>
                </c:pt>
                <c:pt idx="9">
                  <c:v>499.08000000000004</c:v>
                </c:pt>
                <c:pt idx="10">
                  <c:v>499.08000000000004</c:v>
                </c:pt>
                <c:pt idx="11">
                  <c:v>499.08000000000004</c:v>
                </c:pt>
                <c:pt idx="12">
                  <c:v>499.08000000000004</c:v>
                </c:pt>
                <c:pt idx="13">
                  <c:v>499.08000000000004</c:v>
                </c:pt>
                <c:pt idx="14">
                  <c:v>499.08000000000004</c:v>
                </c:pt>
                <c:pt idx="15">
                  <c:v>499.08000000000004</c:v>
                </c:pt>
                <c:pt idx="16">
                  <c:v>499.08000000000004</c:v>
                </c:pt>
                <c:pt idx="17">
                  <c:v>499.08000000000004</c:v>
                </c:pt>
                <c:pt idx="18">
                  <c:v>499.08000000000004</c:v>
                </c:pt>
                <c:pt idx="19">
                  <c:v>499.08000000000004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DE-4706-B709-77065625D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1984"/>
        <c:axId val="62843520"/>
      </c:lineChart>
      <c:catAx>
        <c:axId val="628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843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843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sng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 - CHART</a:t>
                </a:r>
              </a:p>
            </c:rich>
          </c:tx>
          <c:layout>
            <c:manualLayout>
              <c:xMode val="edge"/>
              <c:yMode val="edge"/>
              <c:x val="0.48475791990437017"/>
              <c:y val="1.31926121372031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8419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356338301238938"/>
          <c:y val="0.11897441924237083"/>
          <c:w val="7.5634267916669273E-2"/>
          <c:h val="0.530103028166255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</xdr:row>
      <xdr:rowOff>295275</xdr:rowOff>
    </xdr:from>
    <xdr:to>
      <xdr:col>20</xdr:col>
      <xdr:colOff>419100</xdr:colOff>
      <xdr:row>36</xdr:row>
      <xdr:rowOff>206375</xdr:rowOff>
    </xdr:to>
    <xdr:graphicFrame macro="">
      <xdr:nvGraphicFramePr>
        <xdr:cNvPr id="324612" name="Chart 1">
          <a:extLst>
            <a:ext uri="{FF2B5EF4-FFF2-40B4-BE49-F238E27FC236}">
              <a16:creationId xmlns:a16="http://schemas.microsoft.com/office/drawing/2014/main" id="{00000000-0008-0000-0000-000004F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12</xdr:row>
      <xdr:rowOff>142875</xdr:rowOff>
    </xdr:from>
    <xdr:to>
      <xdr:col>20</xdr:col>
      <xdr:colOff>447675</xdr:colOff>
      <xdr:row>24</xdr:row>
      <xdr:rowOff>161925</xdr:rowOff>
    </xdr:to>
    <xdr:graphicFrame macro="">
      <xdr:nvGraphicFramePr>
        <xdr:cNvPr id="324613" name="Chart 2">
          <a:extLst>
            <a:ext uri="{FF2B5EF4-FFF2-40B4-BE49-F238E27FC236}">
              <a16:creationId xmlns:a16="http://schemas.microsoft.com/office/drawing/2014/main" id="{00000000-0008-0000-0000-000005F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37</xdr:row>
      <xdr:rowOff>0</xdr:rowOff>
    </xdr:to>
    <xdr:sp macro="" textlink="">
      <xdr:nvSpPr>
        <xdr:cNvPr id="324614" name="Line 3">
          <a:extLst>
            <a:ext uri="{FF2B5EF4-FFF2-40B4-BE49-F238E27FC236}">
              <a16:creationId xmlns:a16="http://schemas.microsoft.com/office/drawing/2014/main" id="{00000000-0008-0000-0000-000006F40400}"/>
            </a:ext>
          </a:extLst>
        </xdr:cNvPr>
        <xdr:cNvSpPr>
          <a:spLocks noChangeShapeType="1"/>
        </xdr:cNvSpPr>
      </xdr:nvSpPr>
      <xdr:spPr bwMode="auto">
        <a:xfrm>
          <a:off x="16287750" y="6353175"/>
          <a:ext cx="0" cy="441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21</xdr:col>
      <xdr:colOff>346363</xdr:colOff>
      <xdr:row>37</xdr:row>
      <xdr:rowOff>23364</xdr:rowOff>
    </xdr:from>
    <xdr:to>
      <xdr:col>24</xdr:col>
      <xdr:colOff>831273</xdr:colOff>
      <xdr:row>41</xdr:row>
      <xdr:rowOff>18772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488" y="12135989"/>
          <a:ext cx="3532910" cy="1265408"/>
        </a:xfrm>
        <a:prstGeom prst="rect">
          <a:avLst/>
        </a:prstGeom>
      </xdr:spPr>
    </xdr:pic>
    <xdr:clientData/>
  </xdr:twoCellAnchor>
  <xdr:twoCellAnchor editAs="oneCell">
    <xdr:from>
      <xdr:col>25</xdr:col>
      <xdr:colOff>28224</xdr:colOff>
      <xdr:row>0</xdr:row>
      <xdr:rowOff>0</xdr:rowOff>
    </xdr:from>
    <xdr:to>
      <xdr:col>32</xdr:col>
      <xdr:colOff>177438</xdr:colOff>
      <xdr:row>42</xdr:row>
      <xdr:rowOff>28222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FAFFAA-38E1-451E-8B11-B123971D3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7849" y="0"/>
          <a:ext cx="5245089" cy="1414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13111161">
    <tabColor rgb="FF92D050"/>
  </sheetPr>
  <dimension ref="A1:BF69"/>
  <sheetViews>
    <sheetView tabSelected="1" view="pageBreakPreview" zoomScale="32" zoomScaleNormal="55" zoomScaleSheetLayoutView="22" workbookViewId="0">
      <selection activeCell="AB62" sqref="AB62"/>
    </sheetView>
  </sheetViews>
  <sheetFormatPr baseColWidth="10" defaultColWidth="10.08984375" defaultRowHeight="15.6" x14ac:dyDescent="0.3"/>
  <cols>
    <col min="1" max="1" width="7.6328125" style="1" customWidth="1"/>
    <col min="2" max="20" width="9.1796875" style="1" customWidth="1"/>
    <col min="21" max="21" width="8.90625" style="1" bestFit="1" customWidth="1"/>
    <col min="22" max="25" width="11.81640625" style="1" customWidth="1"/>
    <col min="26" max="30" width="10.08984375" style="1"/>
    <col min="31" max="31" width="9.6328125" style="1" customWidth="1"/>
    <col min="32" max="32" width="10.08984375" style="1" hidden="1" customWidth="1"/>
    <col min="33" max="16384" width="10.08984375" style="1"/>
  </cols>
  <sheetData>
    <row r="1" spans="1:58" s="49" customFormat="1" ht="53.25" customHeight="1" thickBot="1" x14ac:dyDescent="0.5">
      <c r="A1" s="45"/>
      <c r="B1" s="46"/>
      <c r="C1" s="46"/>
      <c r="D1" s="46"/>
      <c r="E1" s="46"/>
      <c r="F1" s="46"/>
      <c r="G1" s="46"/>
      <c r="H1" s="46"/>
      <c r="I1" s="46"/>
      <c r="J1" s="46"/>
      <c r="K1" s="112" t="s">
        <v>79</v>
      </c>
      <c r="L1" s="47"/>
      <c r="M1" s="47"/>
      <c r="N1" s="47"/>
      <c r="O1" s="47"/>
      <c r="P1" s="46"/>
      <c r="Q1" s="46"/>
      <c r="R1" s="46"/>
      <c r="S1" s="46"/>
      <c r="T1" s="46"/>
      <c r="U1" s="46"/>
      <c r="V1" s="46"/>
      <c r="W1" s="46"/>
      <c r="X1" s="46"/>
      <c r="Y1" s="48"/>
    </row>
    <row r="2" spans="1:58" ht="26.1" customHeight="1" x14ac:dyDescent="0.3">
      <c r="A2" s="130" t="s">
        <v>68</v>
      </c>
      <c r="B2" s="131"/>
      <c r="C2" s="140" t="s">
        <v>78</v>
      </c>
      <c r="D2" s="140"/>
      <c r="E2" s="140"/>
      <c r="F2" s="140"/>
      <c r="G2" s="140"/>
      <c r="H2" s="140"/>
      <c r="I2" s="113" t="s">
        <v>71</v>
      </c>
      <c r="J2" s="113"/>
      <c r="K2" s="118" t="s">
        <v>82</v>
      </c>
      <c r="L2" s="118"/>
      <c r="M2" s="118"/>
      <c r="N2" s="118"/>
      <c r="O2" s="113" t="s">
        <v>72</v>
      </c>
      <c r="P2" s="113"/>
      <c r="Q2" s="140" t="s">
        <v>30</v>
      </c>
      <c r="R2" s="140"/>
      <c r="S2" s="140"/>
      <c r="T2" s="140"/>
      <c r="U2" s="140"/>
      <c r="V2" s="108" t="s">
        <v>33</v>
      </c>
      <c r="W2" s="118" t="s">
        <v>73</v>
      </c>
      <c r="X2" s="118"/>
      <c r="Y2" s="119"/>
    </row>
    <row r="3" spans="1:58" ht="26.1" customHeight="1" thickBot="1" x14ac:dyDescent="0.35">
      <c r="A3" s="128" t="s">
        <v>69</v>
      </c>
      <c r="B3" s="129"/>
      <c r="C3" s="141" t="s">
        <v>83</v>
      </c>
      <c r="D3" s="141"/>
      <c r="E3" s="141"/>
      <c r="F3" s="141"/>
      <c r="G3" s="141"/>
      <c r="H3" s="141"/>
      <c r="I3" s="116" t="s">
        <v>67</v>
      </c>
      <c r="J3" s="116"/>
      <c r="K3" s="101">
        <v>475</v>
      </c>
      <c r="L3" s="107" t="s">
        <v>66</v>
      </c>
      <c r="M3" s="101">
        <v>525</v>
      </c>
      <c r="N3" s="102"/>
      <c r="O3" s="116" t="s">
        <v>86</v>
      </c>
      <c r="P3" s="116"/>
      <c r="Q3" s="117" t="s">
        <v>87</v>
      </c>
      <c r="R3" s="117"/>
      <c r="S3" s="117"/>
      <c r="T3" s="117"/>
      <c r="U3" s="117"/>
      <c r="V3" s="109" t="s">
        <v>54</v>
      </c>
      <c r="W3" s="120" t="s">
        <v>74</v>
      </c>
      <c r="X3" s="121"/>
      <c r="Y3" s="122"/>
    </row>
    <row r="4" spans="1:58" s="44" customFormat="1" ht="26.1" customHeight="1" thickBot="1" x14ac:dyDescent="0.35">
      <c r="A4" s="85" t="s">
        <v>70</v>
      </c>
      <c r="B4" s="86" t="s">
        <v>34</v>
      </c>
      <c r="C4" s="86" t="s">
        <v>35</v>
      </c>
      <c r="D4" s="86" t="s">
        <v>36</v>
      </c>
      <c r="E4" s="86" t="s">
        <v>37</v>
      </c>
      <c r="F4" s="86" t="s">
        <v>38</v>
      </c>
      <c r="G4" s="86" t="s">
        <v>39</v>
      </c>
      <c r="H4" s="86" t="s">
        <v>40</v>
      </c>
      <c r="I4" s="86" t="s">
        <v>41</v>
      </c>
      <c r="J4" s="86" t="s">
        <v>42</v>
      </c>
      <c r="K4" s="86" t="s">
        <v>43</v>
      </c>
      <c r="L4" s="86" t="s">
        <v>44</v>
      </c>
      <c r="M4" s="86" t="s">
        <v>45</v>
      </c>
      <c r="N4" s="86" t="s">
        <v>46</v>
      </c>
      <c r="O4" s="86" t="s">
        <v>47</v>
      </c>
      <c r="P4" s="86" t="s">
        <v>48</v>
      </c>
      <c r="Q4" s="86" t="s">
        <v>49</v>
      </c>
      <c r="R4" s="86" t="s">
        <v>50</v>
      </c>
      <c r="S4" s="86" t="s">
        <v>51</v>
      </c>
      <c r="T4" s="86" t="s">
        <v>52</v>
      </c>
      <c r="U4" s="86" t="s">
        <v>53</v>
      </c>
      <c r="V4" s="87" t="s">
        <v>0</v>
      </c>
      <c r="W4" s="87" t="s">
        <v>1</v>
      </c>
      <c r="X4" s="87" t="s">
        <v>2</v>
      </c>
      <c r="Y4" s="88" t="s">
        <v>3</v>
      </c>
    </row>
    <row r="5" spans="1:58" ht="26.1" customHeight="1" x14ac:dyDescent="0.3">
      <c r="A5" s="89">
        <v>1</v>
      </c>
      <c r="B5" s="110">
        <v>504</v>
      </c>
      <c r="C5" s="110">
        <v>508</v>
      </c>
      <c r="D5" s="110">
        <v>497</v>
      </c>
      <c r="E5" s="110">
        <v>504</v>
      </c>
      <c r="F5" s="110">
        <v>496</v>
      </c>
      <c r="G5" s="110">
        <v>493</v>
      </c>
      <c r="H5" s="110">
        <v>494</v>
      </c>
      <c r="I5" s="110">
        <v>494</v>
      </c>
      <c r="J5" s="110">
        <v>507</v>
      </c>
      <c r="K5" s="110">
        <v>499</v>
      </c>
      <c r="L5" s="110">
        <v>500</v>
      </c>
      <c r="M5" s="110">
        <v>496</v>
      </c>
      <c r="N5" s="110">
        <v>494</v>
      </c>
      <c r="O5" s="110">
        <v>505</v>
      </c>
      <c r="P5" s="110">
        <v>499</v>
      </c>
      <c r="Q5" s="110">
        <v>498</v>
      </c>
      <c r="R5" s="110">
        <v>508</v>
      </c>
      <c r="S5" s="110">
        <v>495</v>
      </c>
      <c r="T5" s="110">
        <v>493</v>
      </c>
      <c r="U5" s="110">
        <v>499</v>
      </c>
      <c r="V5" s="90">
        <v>1</v>
      </c>
      <c r="W5" s="90">
        <v>1.123</v>
      </c>
      <c r="X5" s="90">
        <v>2.66</v>
      </c>
      <c r="Y5" s="91">
        <v>3.27</v>
      </c>
    </row>
    <row r="6" spans="1:58" ht="26.1" customHeight="1" x14ac:dyDescent="0.3">
      <c r="A6" s="92">
        <v>2</v>
      </c>
      <c r="B6" s="111">
        <v>497</v>
      </c>
      <c r="C6" s="111">
        <v>505</v>
      </c>
      <c r="D6" s="111">
        <v>508</v>
      </c>
      <c r="E6" s="111">
        <v>498</v>
      </c>
      <c r="F6" s="111">
        <v>498</v>
      </c>
      <c r="G6" s="111">
        <v>507</v>
      </c>
      <c r="H6" s="111">
        <v>498</v>
      </c>
      <c r="I6" s="111">
        <v>502</v>
      </c>
      <c r="J6" s="111">
        <v>501</v>
      </c>
      <c r="K6" s="111">
        <v>507</v>
      </c>
      <c r="L6" s="111">
        <v>504</v>
      </c>
      <c r="M6" s="111">
        <v>505</v>
      </c>
      <c r="N6" s="111">
        <v>494</v>
      </c>
      <c r="O6" s="111">
        <v>495</v>
      </c>
      <c r="P6" s="111">
        <v>495</v>
      </c>
      <c r="Q6" s="111">
        <v>498</v>
      </c>
      <c r="R6" s="111">
        <v>506</v>
      </c>
      <c r="S6" s="111">
        <v>497</v>
      </c>
      <c r="T6" s="111">
        <v>499</v>
      </c>
      <c r="U6" s="111">
        <v>497</v>
      </c>
      <c r="V6" s="93">
        <v>2</v>
      </c>
      <c r="W6" s="93">
        <v>1.1299999999999999</v>
      </c>
      <c r="X6" s="93">
        <v>1.88</v>
      </c>
      <c r="Y6" s="94">
        <v>3.27</v>
      </c>
    </row>
    <row r="7" spans="1:58" ht="26.1" customHeight="1" x14ac:dyDescent="0.3">
      <c r="A7" s="92">
        <v>3</v>
      </c>
      <c r="B7" s="111">
        <v>497</v>
      </c>
      <c r="C7" s="111">
        <v>492</v>
      </c>
      <c r="D7" s="111">
        <v>496</v>
      </c>
      <c r="E7" s="111">
        <v>494</v>
      </c>
      <c r="F7" s="111">
        <v>502</v>
      </c>
      <c r="G7" s="111">
        <v>496</v>
      </c>
      <c r="H7" s="111">
        <v>498</v>
      </c>
      <c r="I7" s="111">
        <v>502</v>
      </c>
      <c r="J7" s="111">
        <v>497</v>
      </c>
      <c r="K7" s="111">
        <v>498</v>
      </c>
      <c r="L7" s="111">
        <v>496</v>
      </c>
      <c r="M7" s="111">
        <v>493</v>
      </c>
      <c r="N7" s="111">
        <v>502</v>
      </c>
      <c r="O7" s="111">
        <v>496</v>
      </c>
      <c r="P7" s="111">
        <v>496</v>
      </c>
      <c r="Q7" s="111">
        <v>499</v>
      </c>
      <c r="R7" s="111">
        <v>506</v>
      </c>
      <c r="S7" s="111">
        <v>492</v>
      </c>
      <c r="T7" s="111">
        <v>506</v>
      </c>
      <c r="U7" s="111">
        <v>500</v>
      </c>
      <c r="V7" s="93">
        <v>3</v>
      </c>
      <c r="W7" s="93">
        <v>1.69</v>
      </c>
      <c r="X7" s="93">
        <v>1.02</v>
      </c>
      <c r="Y7" s="94">
        <v>2.57</v>
      </c>
    </row>
    <row r="8" spans="1:58" ht="26.1" customHeight="1" x14ac:dyDescent="0.3">
      <c r="A8" s="92">
        <v>4</v>
      </c>
      <c r="B8" s="111">
        <v>497</v>
      </c>
      <c r="C8" s="111">
        <v>494</v>
      </c>
      <c r="D8" s="111">
        <v>501</v>
      </c>
      <c r="E8" s="111">
        <v>498</v>
      </c>
      <c r="F8" s="111">
        <v>493</v>
      </c>
      <c r="G8" s="111">
        <v>504</v>
      </c>
      <c r="H8" s="111">
        <v>506</v>
      </c>
      <c r="I8" s="111">
        <v>498</v>
      </c>
      <c r="J8" s="111">
        <v>494</v>
      </c>
      <c r="K8" s="111">
        <v>498</v>
      </c>
      <c r="L8" s="111">
        <v>494</v>
      </c>
      <c r="M8" s="111">
        <v>500</v>
      </c>
      <c r="N8" s="111">
        <v>503</v>
      </c>
      <c r="O8" s="111">
        <v>502</v>
      </c>
      <c r="P8" s="111">
        <v>498</v>
      </c>
      <c r="Q8" s="111">
        <v>507</v>
      </c>
      <c r="R8" s="111">
        <v>493</v>
      </c>
      <c r="S8" s="111">
        <v>500</v>
      </c>
      <c r="T8" s="111">
        <v>504</v>
      </c>
      <c r="U8" s="111">
        <v>497</v>
      </c>
      <c r="V8" s="93">
        <v>4</v>
      </c>
      <c r="W8" s="93">
        <v>2.06</v>
      </c>
      <c r="X8" s="93">
        <v>0.73</v>
      </c>
      <c r="Y8" s="94">
        <v>2.29</v>
      </c>
    </row>
    <row r="9" spans="1:58" ht="26.1" customHeight="1" x14ac:dyDescent="0.3">
      <c r="A9" s="92">
        <v>5</v>
      </c>
      <c r="B9" s="111">
        <v>498</v>
      </c>
      <c r="C9" s="111">
        <v>492</v>
      </c>
      <c r="D9" s="111">
        <v>496</v>
      </c>
      <c r="E9" s="111">
        <v>500</v>
      </c>
      <c r="F9" s="111">
        <v>494</v>
      </c>
      <c r="G9" s="111">
        <v>507</v>
      </c>
      <c r="H9" s="111">
        <v>497</v>
      </c>
      <c r="I9" s="111">
        <v>502</v>
      </c>
      <c r="J9" s="111">
        <v>500</v>
      </c>
      <c r="K9" s="111">
        <v>499</v>
      </c>
      <c r="L9" s="111">
        <v>500</v>
      </c>
      <c r="M9" s="111">
        <v>499</v>
      </c>
      <c r="N9" s="111">
        <v>494</v>
      </c>
      <c r="O9" s="111">
        <v>502</v>
      </c>
      <c r="P9" s="111">
        <v>500</v>
      </c>
      <c r="Q9" s="111">
        <v>500</v>
      </c>
      <c r="R9" s="111">
        <v>503</v>
      </c>
      <c r="S9" s="111">
        <v>502</v>
      </c>
      <c r="T9" s="111">
        <v>498</v>
      </c>
      <c r="U9" s="111">
        <v>492</v>
      </c>
      <c r="V9" s="93">
        <v>5</v>
      </c>
      <c r="W9" s="93">
        <v>2.33</v>
      </c>
      <c r="X9" s="93">
        <v>0.57999999999999996</v>
      </c>
      <c r="Y9" s="94">
        <v>2.11</v>
      </c>
      <c r="BF9" s="3"/>
    </row>
    <row r="10" spans="1:58" ht="26.1" customHeight="1" thickBot="1" x14ac:dyDescent="0.3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 t="s">
        <v>4</v>
      </c>
      <c r="W10" s="7"/>
      <c r="X10" s="8"/>
      <c r="Y10" s="2">
        <f>SUM(B11:U11)</f>
        <v>9981.6</v>
      </c>
    </row>
    <row r="11" spans="1:58" ht="26.1" customHeight="1" x14ac:dyDescent="0.4">
      <c r="A11" s="9" t="s">
        <v>27</v>
      </c>
      <c r="B11" s="10">
        <f t="shared" ref="B11:U11" si="0">AVERAGEA(B5:B9)</f>
        <v>498.6</v>
      </c>
      <c r="C11" s="10">
        <f t="shared" si="0"/>
        <v>498.2</v>
      </c>
      <c r="D11" s="10">
        <f t="shared" si="0"/>
        <v>499.6</v>
      </c>
      <c r="E11" s="10">
        <f t="shared" si="0"/>
        <v>498.8</v>
      </c>
      <c r="F11" s="10">
        <f t="shared" si="0"/>
        <v>496.6</v>
      </c>
      <c r="G11" s="10">
        <f t="shared" si="0"/>
        <v>501.4</v>
      </c>
      <c r="H11" s="10">
        <f t="shared" si="0"/>
        <v>498.6</v>
      </c>
      <c r="I11" s="10">
        <f t="shared" si="0"/>
        <v>499.6</v>
      </c>
      <c r="J11" s="10">
        <f t="shared" si="0"/>
        <v>499.8</v>
      </c>
      <c r="K11" s="10">
        <f t="shared" si="0"/>
        <v>500.2</v>
      </c>
      <c r="L11" s="10">
        <f t="shared" si="0"/>
        <v>498.8</v>
      </c>
      <c r="M11" s="10">
        <f t="shared" si="0"/>
        <v>498.6</v>
      </c>
      <c r="N11" s="10">
        <f t="shared" si="0"/>
        <v>497.4</v>
      </c>
      <c r="O11" s="10">
        <f t="shared" si="0"/>
        <v>500</v>
      </c>
      <c r="P11" s="10">
        <f t="shared" si="0"/>
        <v>497.6</v>
      </c>
      <c r="Q11" s="10">
        <f t="shared" si="0"/>
        <v>500.4</v>
      </c>
      <c r="R11" s="10">
        <f t="shared" si="0"/>
        <v>503.2</v>
      </c>
      <c r="S11" s="10">
        <f t="shared" si="0"/>
        <v>497.2</v>
      </c>
      <c r="T11" s="10">
        <f t="shared" si="0"/>
        <v>500</v>
      </c>
      <c r="U11" s="11">
        <f t="shared" si="0"/>
        <v>497</v>
      </c>
      <c r="V11" s="50" t="s">
        <v>56</v>
      </c>
      <c r="W11" s="135" t="s">
        <v>55</v>
      </c>
      <c r="X11" s="136"/>
      <c r="Y11" s="12">
        <f>SUM(B11:U11)/20</f>
        <v>499.08000000000004</v>
      </c>
      <c r="BF11" s="3"/>
    </row>
    <row r="12" spans="1:58" ht="26.1" customHeight="1" thickBot="1" x14ac:dyDescent="0.5">
      <c r="A12" s="13" t="s">
        <v>5</v>
      </c>
      <c r="B12" s="14">
        <f t="shared" ref="B12:U12" si="1">MAXA(B5:B9)-MINA(B5:B9)</f>
        <v>7</v>
      </c>
      <c r="C12" s="14">
        <f t="shared" si="1"/>
        <v>16</v>
      </c>
      <c r="D12" s="14">
        <f t="shared" si="1"/>
        <v>12</v>
      </c>
      <c r="E12" s="14">
        <f t="shared" si="1"/>
        <v>10</v>
      </c>
      <c r="F12" s="14">
        <f t="shared" si="1"/>
        <v>9</v>
      </c>
      <c r="G12" s="14">
        <f t="shared" si="1"/>
        <v>14</v>
      </c>
      <c r="H12" s="14">
        <f t="shared" si="1"/>
        <v>12</v>
      </c>
      <c r="I12" s="14">
        <f t="shared" si="1"/>
        <v>8</v>
      </c>
      <c r="J12" s="106">
        <f t="shared" si="1"/>
        <v>13</v>
      </c>
      <c r="K12" s="14">
        <f t="shared" si="1"/>
        <v>9</v>
      </c>
      <c r="L12" s="14">
        <f t="shared" si="1"/>
        <v>10</v>
      </c>
      <c r="M12" s="14">
        <f t="shared" si="1"/>
        <v>12</v>
      </c>
      <c r="N12" s="14">
        <f t="shared" si="1"/>
        <v>9</v>
      </c>
      <c r="O12" s="14">
        <f t="shared" si="1"/>
        <v>10</v>
      </c>
      <c r="P12" s="14">
        <f t="shared" si="1"/>
        <v>5</v>
      </c>
      <c r="Q12" s="14">
        <f t="shared" si="1"/>
        <v>9</v>
      </c>
      <c r="R12" s="14">
        <f t="shared" si="1"/>
        <v>15</v>
      </c>
      <c r="S12" s="14">
        <f t="shared" si="1"/>
        <v>10</v>
      </c>
      <c r="T12" s="14">
        <f t="shared" si="1"/>
        <v>13</v>
      </c>
      <c r="U12" s="15">
        <f t="shared" si="1"/>
        <v>8</v>
      </c>
      <c r="V12" s="51" t="s">
        <v>26</v>
      </c>
      <c r="W12" s="135" t="s">
        <v>6</v>
      </c>
      <c r="X12" s="136"/>
      <c r="Y12" s="12">
        <f>SUM(B12:U12)/20</f>
        <v>10.55</v>
      </c>
      <c r="BF12" s="3"/>
    </row>
    <row r="13" spans="1:58" ht="26.1" customHeight="1" x14ac:dyDescent="0.3">
      <c r="A13" s="16"/>
      <c r="B13" s="17"/>
      <c r="C13" s="17"/>
      <c r="D13" s="17"/>
      <c r="E13" s="17"/>
      <c r="F13" s="17"/>
      <c r="G13" s="17"/>
      <c r="H13" s="17">
        <v>1</v>
      </c>
      <c r="I13" s="17"/>
      <c r="J13" s="17"/>
      <c r="K13" s="17"/>
      <c r="L13" s="17"/>
      <c r="M13" s="17"/>
      <c r="N13" s="17"/>
      <c r="O13" s="17">
        <v>84</v>
      </c>
      <c r="P13" s="17"/>
      <c r="Q13" s="17"/>
      <c r="R13" s="17"/>
      <c r="S13" s="17"/>
      <c r="T13" s="17"/>
      <c r="U13" s="17"/>
      <c r="V13" s="52" t="s">
        <v>7</v>
      </c>
      <c r="W13" s="123" t="s">
        <v>57</v>
      </c>
      <c r="X13" s="124"/>
      <c r="Y13" s="53">
        <f>Y12/W9</f>
        <v>4.5278969957081543</v>
      </c>
      <c r="BF13" s="3"/>
    </row>
    <row r="14" spans="1:58" ht="26.1" customHeight="1" x14ac:dyDescent="0.4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52" t="s">
        <v>9</v>
      </c>
      <c r="W14" s="114" t="s">
        <v>58</v>
      </c>
      <c r="X14" s="115"/>
      <c r="Y14" s="53">
        <f>(3*Y13)</f>
        <v>13.583690987124463</v>
      </c>
      <c r="Z14" s="19"/>
      <c r="BF14" s="3"/>
    </row>
    <row r="15" spans="1:58" ht="26.1" customHeight="1" x14ac:dyDescent="0.4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52" t="s">
        <v>10</v>
      </c>
      <c r="W15" s="114" t="s">
        <v>59</v>
      </c>
      <c r="X15" s="115"/>
      <c r="Y15" s="53">
        <f>(6*Y13)</f>
        <v>27.167381974248926</v>
      </c>
      <c r="Z15" s="20" t="s">
        <v>11</v>
      </c>
    </row>
    <row r="16" spans="1:58" ht="26.1" customHeight="1" x14ac:dyDescent="0.3">
      <c r="A16" s="21" t="s">
        <v>11</v>
      </c>
      <c r="B16" s="22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3"/>
      <c r="V16" s="52" t="s">
        <v>28</v>
      </c>
      <c r="W16" s="54" t="s">
        <v>25</v>
      </c>
      <c r="X16" s="54"/>
      <c r="Y16" s="55">
        <f>(Y22-Y23)/Y15</f>
        <v>1.84044233807267</v>
      </c>
    </row>
    <row r="17" spans="1:26" ht="26.1" customHeight="1" x14ac:dyDescent="0.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56"/>
      <c r="W17" s="57"/>
      <c r="X17" s="58" t="s">
        <v>11</v>
      </c>
      <c r="Y17" s="59"/>
    </row>
    <row r="18" spans="1:26" ht="26.1" customHeight="1" x14ac:dyDescent="0.3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60" t="s">
        <v>23</v>
      </c>
      <c r="W18" s="54" t="s">
        <v>60</v>
      </c>
      <c r="X18" s="54"/>
      <c r="Y18" s="61">
        <f>(Y22-Y11)/Y14</f>
        <v>1.9081706161137411</v>
      </c>
    </row>
    <row r="19" spans="1:26" ht="26.1" customHeight="1" x14ac:dyDescent="0.3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24"/>
      <c r="V19" s="62"/>
      <c r="W19" s="57"/>
      <c r="X19" s="58"/>
      <c r="Y19" s="63"/>
    </row>
    <row r="20" spans="1:26" ht="26.1" customHeight="1" x14ac:dyDescent="0.3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23"/>
      <c r="V20" s="60" t="s">
        <v>24</v>
      </c>
      <c r="W20" s="54" t="s">
        <v>61</v>
      </c>
      <c r="X20" s="54"/>
      <c r="Y20" s="64">
        <f>(Y11-Y23)/Y14</f>
        <v>1.7727140600315987</v>
      </c>
    </row>
    <row r="21" spans="1:26" ht="26.1" customHeight="1" x14ac:dyDescent="0.3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52" t="s">
        <v>29</v>
      </c>
      <c r="W21" s="65" t="s">
        <v>22</v>
      </c>
      <c r="X21" s="66"/>
      <c r="Y21" s="67">
        <f>MINA(Y18,Y20)</f>
        <v>1.7727140600315987</v>
      </c>
    </row>
    <row r="22" spans="1:26" ht="26.1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68" t="s">
        <v>8</v>
      </c>
      <c r="W22" s="69"/>
      <c r="X22" s="69"/>
      <c r="Y22" s="70">
        <f>M3</f>
        <v>525</v>
      </c>
    </row>
    <row r="23" spans="1:26" ht="26.1" customHeight="1" x14ac:dyDescent="0.3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68" t="s">
        <v>15</v>
      </c>
      <c r="W23" s="69"/>
      <c r="X23" s="69"/>
      <c r="Y23" s="70">
        <f>K3</f>
        <v>475</v>
      </c>
    </row>
    <row r="24" spans="1:26" ht="26.1" customHeight="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23"/>
      <c r="V24" s="23"/>
      <c r="W24" s="25"/>
      <c r="X24" s="25"/>
      <c r="Y24" s="26"/>
    </row>
    <row r="25" spans="1:26" ht="26.1" customHeight="1" x14ac:dyDescent="0.3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82" t="s">
        <v>85</v>
      </c>
      <c r="W25" s="25"/>
      <c r="X25" s="83"/>
      <c r="Y25" s="27"/>
    </row>
    <row r="26" spans="1:26" ht="26.1" customHeight="1" x14ac:dyDescent="0.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71" t="s">
        <v>16</v>
      </c>
      <c r="W26" s="72" t="s">
        <v>62</v>
      </c>
      <c r="X26" s="73"/>
      <c r="Y26" s="74">
        <f>(Y11)+(Y12*X9)</f>
        <v>505.19900000000007</v>
      </c>
    </row>
    <row r="27" spans="1:26" ht="26.1" customHeight="1" x14ac:dyDescent="0.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75" t="s">
        <v>17</v>
      </c>
      <c r="W27" s="76" t="s">
        <v>63</v>
      </c>
      <c r="X27" s="77"/>
      <c r="Y27" s="74">
        <f>(Y11)-(Y12*X9)</f>
        <v>492.96100000000001</v>
      </c>
    </row>
    <row r="28" spans="1:26" ht="26.1" customHeight="1" x14ac:dyDescent="0.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78" t="s">
        <v>84</v>
      </c>
      <c r="W28" s="79"/>
      <c r="X28" s="80"/>
      <c r="Y28" s="81">
        <f>Y26-Y27</f>
        <v>12.238000000000056</v>
      </c>
      <c r="Z28" s="20" t="s">
        <v>11</v>
      </c>
    </row>
    <row r="29" spans="1:26" ht="26.1" customHeight="1" x14ac:dyDescent="0.3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82" t="s">
        <v>18</v>
      </c>
      <c r="W29" s="83" t="s">
        <v>19</v>
      </c>
      <c r="X29" s="83"/>
      <c r="Y29" s="84"/>
    </row>
    <row r="30" spans="1:26" ht="26.1" customHeight="1" x14ac:dyDescent="0.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71" t="s">
        <v>16</v>
      </c>
      <c r="W30" s="72" t="s">
        <v>64</v>
      </c>
      <c r="X30" s="73"/>
      <c r="Y30" s="74">
        <f>(Y12*Y9)</f>
        <v>22.2605</v>
      </c>
    </row>
    <row r="31" spans="1:26" ht="26.1" customHeight="1" x14ac:dyDescent="0.4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71" t="s">
        <v>17</v>
      </c>
      <c r="W31" s="72" t="s">
        <v>65</v>
      </c>
      <c r="X31" s="73"/>
      <c r="Y31" s="74">
        <f>(Y12*W29)</f>
        <v>0</v>
      </c>
    </row>
    <row r="32" spans="1:26" ht="26.1" customHeight="1" thickBot="1" x14ac:dyDescent="0.3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28"/>
    </row>
    <row r="33" spans="1:25" ht="26.1" customHeight="1" x14ac:dyDescent="0.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32" t="s">
        <v>31</v>
      </c>
      <c r="X33" s="137">
        <f>$Y$16</f>
        <v>1.84044233807267</v>
      </c>
      <c r="Y33" s="28"/>
    </row>
    <row r="34" spans="1:25" ht="26.1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23"/>
      <c r="V34" s="17"/>
      <c r="W34" s="133"/>
      <c r="X34" s="138"/>
      <c r="Y34" s="28"/>
    </row>
    <row r="35" spans="1:25" ht="26.1" customHeight="1" x14ac:dyDescent="0.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  <c r="V35" s="17"/>
      <c r="W35" s="133" t="s">
        <v>32</v>
      </c>
      <c r="X35" s="138">
        <f>$Y$21</f>
        <v>1.7727140600315987</v>
      </c>
      <c r="Y35" s="28"/>
    </row>
    <row r="36" spans="1:25" ht="26.1" customHeight="1" thickBot="1" x14ac:dyDescent="0.3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23"/>
      <c r="V36" s="17"/>
      <c r="W36" s="134"/>
      <c r="X36" s="139"/>
      <c r="Y36" s="28"/>
    </row>
    <row r="37" spans="1:25" ht="26.1" customHeight="1" x14ac:dyDescent="0.3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/>
      <c r="V37" s="17"/>
      <c r="W37" s="17"/>
      <c r="X37" s="17"/>
      <c r="Y37" s="28"/>
    </row>
    <row r="38" spans="1:25" ht="26.1" customHeight="1" thickBot="1" x14ac:dyDescent="0.35">
      <c r="A38" s="29"/>
      <c r="B38" s="30" t="s">
        <v>81</v>
      </c>
      <c r="C38" s="30"/>
      <c r="D38" s="31" t="s">
        <v>80</v>
      </c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3"/>
    </row>
    <row r="39" spans="1:25" ht="26.1" customHeight="1" x14ac:dyDescent="0.3">
      <c r="A39" s="34"/>
      <c r="B39" s="25"/>
      <c r="C39" s="25"/>
      <c r="D39" s="35"/>
      <c r="E39" s="36"/>
      <c r="F39" s="25"/>
      <c r="G39" s="97" t="s">
        <v>76</v>
      </c>
      <c r="H39" s="98"/>
      <c r="I39" s="99" t="s">
        <v>77</v>
      </c>
      <c r="J39" s="100"/>
      <c r="K39" s="100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37"/>
    </row>
    <row r="40" spans="1:25" ht="26.1" customHeight="1" thickBot="1" x14ac:dyDescent="0.35">
      <c r="A40" s="34"/>
      <c r="B40" s="25"/>
      <c r="C40" s="25"/>
      <c r="D40" s="36"/>
      <c r="E40" s="36"/>
      <c r="F40" s="38"/>
      <c r="G40" s="126" t="s">
        <v>75</v>
      </c>
      <c r="H40" s="127"/>
      <c r="I40" s="103"/>
      <c r="J40" s="104"/>
      <c r="K40" s="105"/>
      <c r="L40" s="25"/>
      <c r="M40" s="25"/>
      <c r="N40" s="25"/>
      <c r="O40" s="25"/>
      <c r="P40" s="25"/>
      <c r="Q40" s="25"/>
      <c r="R40" s="25"/>
      <c r="S40" s="25"/>
      <c r="T40" s="125"/>
      <c r="U40" s="125"/>
      <c r="V40" s="96"/>
      <c r="W40" s="95"/>
      <c r="X40" s="95"/>
      <c r="Y40" s="37"/>
    </row>
    <row r="41" spans="1:25" ht="26.1" customHeight="1" x14ac:dyDescent="0.3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</row>
    <row r="42" spans="1:25" ht="9.9" customHeight="1" x14ac:dyDescent="0.3"/>
    <row r="44" spans="1:25" hidden="1" x14ac:dyDescent="0.3">
      <c r="A44" s="1" t="s">
        <v>8</v>
      </c>
      <c r="B44" s="1">
        <f>M3</f>
        <v>525</v>
      </c>
      <c r="C44" s="1">
        <f>M3</f>
        <v>525</v>
      </c>
      <c r="D44" s="1">
        <f>M3</f>
        <v>525</v>
      </c>
      <c r="E44" s="1">
        <f>M3</f>
        <v>525</v>
      </c>
      <c r="F44" s="1">
        <f>M3</f>
        <v>525</v>
      </c>
      <c r="G44" s="1">
        <f>M3</f>
        <v>525</v>
      </c>
      <c r="H44" s="1">
        <f>M3</f>
        <v>525</v>
      </c>
      <c r="I44" s="1">
        <f>M3</f>
        <v>525</v>
      </c>
      <c r="J44" s="1">
        <f>M3</f>
        <v>525</v>
      </c>
      <c r="K44" s="1">
        <f>M3</f>
        <v>525</v>
      </c>
      <c r="L44" s="1">
        <f>M3</f>
        <v>525</v>
      </c>
      <c r="M44" s="1">
        <f>M3</f>
        <v>525</v>
      </c>
      <c r="N44" s="1">
        <f>M3</f>
        <v>525</v>
      </c>
      <c r="O44" s="1">
        <f>M3</f>
        <v>525</v>
      </c>
      <c r="P44" s="1">
        <f>M3</f>
        <v>525</v>
      </c>
      <c r="Q44" s="1">
        <f>M3</f>
        <v>525</v>
      </c>
      <c r="R44" s="1">
        <f>M3</f>
        <v>525</v>
      </c>
      <c r="S44" s="1">
        <f>M3</f>
        <v>525</v>
      </c>
      <c r="T44" s="1">
        <f>M3</f>
        <v>525</v>
      </c>
      <c r="U44" s="1">
        <f>M3</f>
        <v>525</v>
      </c>
    </row>
    <row r="45" spans="1:25" hidden="1" x14ac:dyDescent="0.3">
      <c r="A45" s="1" t="s">
        <v>15</v>
      </c>
      <c r="B45" s="1">
        <f>K3</f>
        <v>475</v>
      </c>
      <c r="C45" s="1">
        <f>K3</f>
        <v>475</v>
      </c>
      <c r="D45" s="1">
        <f>K3</f>
        <v>475</v>
      </c>
      <c r="E45" s="1">
        <f>K3</f>
        <v>475</v>
      </c>
      <c r="F45" s="1">
        <f>K3</f>
        <v>475</v>
      </c>
      <c r="G45" s="1">
        <f>K3</f>
        <v>475</v>
      </c>
      <c r="H45" s="1">
        <f>K3</f>
        <v>475</v>
      </c>
      <c r="I45" s="1">
        <f>K3</f>
        <v>475</v>
      </c>
      <c r="J45" s="1">
        <f>K3</f>
        <v>475</v>
      </c>
      <c r="K45" s="1">
        <f>K3</f>
        <v>475</v>
      </c>
      <c r="L45" s="1">
        <f>K3</f>
        <v>475</v>
      </c>
      <c r="M45" s="1">
        <f>K3</f>
        <v>475</v>
      </c>
      <c r="N45" s="1">
        <f>K3</f>
        <v>475</v>
      </c>
      <c r="O45" s="1">
        <f>K3</f>
        <v>475</v>
      </c>
      <c r="P45" s="1">
        <f>K3</f>
        <v>475</v>
      </c>
      <c r="Q45" s="1">
        <f>K3</f>
        <v>475</v>
      </c>
      <c r="R45" s="1">
        <f>K3</f>
        <v>475</v>
      </c>
      <c r="S45" s="1">
        <f>K3</f>
        <v>475</v>
      </c>
      <c r="T45" s="1">
        <f>K3</f>
        <v>475</v>
      </c>
      <c r="U45" s="1">
        <f>K3</f>
        <v>475</v>
      </c>
    </row>
    <row r="46" spans="1:25" hidden="1" x14ac:dyDescent="0.3">
      <c r="A46" s="20" t="s">
        <v>20</v>
      </c>
      <c r="C46" s="1">
        <v>2</v>
      </c>
      <c r="D46" s="1">
        <v>3</v>
      </c>
      <c r="E46" s="1">
        <v>4</v>
      </c>
      <c r="F46" s="1">
        <v>5</v>
      </c>
      <c r="G46" s="1">
        <v>6</v>
      </c>
      <c r="H46" s="1">
        <v>7</v>
      </c>
      <c r="I46" s="1">
        <v>8</v>
      </c>
      <c r="J46" s="1">
        <v>9</v>
      </c>
      <c r="K46" s="1">
        <v>10</v>
      </c>
      <c r="L46" s="1">
        <v>11</v>
      </c>
      <c r="M46" s="1">
        <v>12</v>
      </c>
      <c r="N46" s="1">
        <v>13</v>
      </c>
      <c r="O46" s="1">
        <v>14</v>
      </c>
      <c r="P46" s="1">
        <v>15</v>
      </c>
      <c r="Q46" s="1">
        <v>16</v>
      </c>
      <c r="R46" s="1">
        <v>17</v>
      </c>
      <c r="S46" s="1">
        <v>18</v>
      </c>
      <c r="T46" s="1">
        <v>19</v>
      </c>
      <c r="U46" s="1">
        <v>20</v>
      </c>
    </row>
    <row r="47" spans="1:25" hidden="1" x14ac:dyDescent="0.3">
      <c r="A47" s="20" t="s">
        <v>12</v>
      </c>
      <c r="B47" s="42">
        <f>Y26</f>
        <v>505.19900000000007</v>
      </c>
      <c r="C47" s="42">
        <f>Y26</f>
        <v>505.19900000000007</v>
      </c>
      <c r="D47" s="42">
        <f>Y26</f>
        <v>505.19900000000007</v>
      </c>
      <c r="E47" s="42">
        <f>Y26</f>
        <v>505.19900000000007</v>
      </c>
      <c r="F47" s="42">
        <f>Y26</f>
        <v>505.19900000000007</v>
      </c>
      <c r="G47" s="42">
        <f>Y26</f>
        <v>505.19900000000007</v>
      </c>
      <c r="H47" s="42">
        <f>Y26</f>
        <v>505.19900000000007</v>
      </c>
      <c r="I47" s="42">
        <f>Y26</f>
        <v>505.19900000000007</v>
      </c>
      <c r="J47" s="42">
        <f>Y26</f>
        <v>505.19900000000007</v>
      </c>
      <c r="K47" s="42">
        <f>Y26</f>
        <v>505.19900000000007</v>
      </c>
      <c r="L47" s="42">
        <f>Y26</f>
        <v>505.19900000000007</v>
      </c>
      <c r="M47" s="42">
        <f>Y26</f>
        <v>505.19900000000007</v>
      </c>
      <c r="N47" s="42">
        <f>Y26</f>
        <v>505.19900000000007</v>
      </c>
      <c r="O47" s="42">
        <f>Y26</f>
        <v>505.19900000000007</v>
      </c>
      <c r="P47" s="42">
        <f>Y26</f>
        <v>505.19900000000007</v>
      </c>
      <c r="Q47" s="42">
        <f>Y26</f>
        <v>505.19900000000007</v>
      </c>
      <c r="R47" s="42">
        <f>Y26</f>
        <v>505.19900000000007</v>
      </c>
      <c r="S47" s="42">
        <f>Y26</f>
        <v>505.19900000000007</v>
      </c>
      <c r="T47" s="42">
        <f>Y26</f>
        <v>505.19900000000007</v>
      </c>
      <c r="U47" s="42">
        <f>Y26</f>
        <v>505.19900000000007</v>
      </c>
    </row>
    <row r="48" spans="1:25" hidden="1" x14ac:dyDescent="0.3">
      <c r="A48" s="20" t="s">
        <v>14</v>
      </c>
      <c r="B48" s="43">
        <f>Y27</f>
        <v>492.96100000000001</v>
      </c>
      <c r="C48" s="43">
        <f>Y27</f>
        <v>492.96100000000001</v>
      </c>
      <c r="D48" s="42">
        <f>Y27</f>
        <v>492.96100000000001</v>
      </c>
      <c r="E48" s="42">
        <f>Y27</f>
        <v>492.96100000000001</v>
      </c>
      <c r="F48" s="42">
        <f>Y27</f>
        <v>492.96100000000001</v>
      </c>
      <c r="G48" s="42">
        <f>Y27</f>
        <v>492.96100000000001</v>
      </c>
      <c r="H48" s="42">
        <f>Y27</f>
        <v>492.96100000000001</v>
      </c>
      <c r="I48" s="42">
        <f>Y27</f>
        <v>492.96100000000001</v>
      </c>
      <c r="J48" s="42">
        <f>Y27</f>
        <v>492.96100000000001</v>
      </c>
      <c r="K48" s="42">
        <f>Y27</f>
        <v>492.96100000000001</v>
      </c>
      <c r="L48" s="42">
        <f>Y27</f>
        <v>492.96100000000001</v>
      </c>
      <c r="M48" s="42">
        <f>Y27</f>
        <v>492.96100000000001</v>
      </c>
      <c r="N48" s="42">
        <f>Y27</f>
        <v>492.96100000000001</v>
      </c>
      <c r="O48" s="42">
        <f>Y27</f>
        <v>492.96100000000001</v>
      </c>
      <c r="P48" s="42">
        <f>Y27</f>
        <v>492.96100000000001</v>
      </c>
      <c r="Q48" s="42">
        <f>Y27</f>
        <v>492.96100000000001</v>
      </c>
      <c r="R48" s="42">
        <f>Y27</f>
        <v>492.96100000000001</v>
      </c>
      <c r="S48" s="42">
        <f>Y27</f>
        <v>492.96100000000001</v>
      </c>
      <c r="T48" s="42">
        <f>Y27</f>
        <v>492.96100000000001</v>
      </c>
      <c r="U48" s="42">
        <f>Y27</f>
        <v>492.96100000000001</v>
      </c>
    </row>
    <row r="49" spans="1:25" hidden="1" x14ac:dyDescent="0.3">
      <c r="A49" s="20" t="s">
        <v>13</v>
      </c>
      <c r="B49" s="42">
        <f>Y11</f>
        <v>499.08000000000004</v>
      </c>
      <c r="C49" s="42">
        <f>Y11</f>
        <v>499.08000000000004</v>
      </c>
      <c r="D49" s="42">
        <f>Y11</f>
        <v>499.08000000000004</v>
      </c>
      <c r="E49" s="42">
        <f>Y11</f>
        <v>499.08000000000004</v>
      </c>
      <c r="F49" s="42">
        <f>Y11</f>
        <v>499.08000000000004</v>
      </c>
      <c r="G49" s="42">
        <f>Y11</f>
        <v>499.08000000000004</v>
      </c>
      <c r="H49" s="42">
        <f>Y11</f>
        <v>499.08000000000004</v>
      </c>
      <c r="I49" s="42">
        <f>Y11</f>
        <v>499.08000000000004</v>
      </c>
      <c r="J49" s="42">
        <f>Y11</f>
        <v>499.08000000000004</v>
      </c>
      <c r="K49" s="42">
        <f>Y11</f>
        <v>499.08000000000004</v>
      </c>
      <c r="L49" s="42">
        <f>Y11</f>
        <v>499.08000000000004</v>
      </c>
      <c r="M49" s="42">
        <f>Y11</f>
        <v>499.08000000000004</v>
      </c>
      <c r="N49" s="42">
        <f>Y11</f>
        <v>499.08000000000004</v>
      </c>
      <c r="O49" s="42">
        <f>Y11</f>
        <v>499.08000000000004</v>
      </c>
      <c r="P49" s="42">
        <f>Y11</f>
        <v>499.08000000000004</v>
      </c>
      <c r="Q49" s="42">
        <f>Y11</f>
        <v>499.08000000000004</v>
      </c>
      <c r="R49" s="42">
        <f>Y11</f>
        <v>499.08000000000004</v>
      </c>
      <c r="S49" s="42">
        <f>Y11</f>
        <v>499.08000000000004</v>
      </c>
      <c r="T49" s="42">
        <f>Y11</f>
        <v>499.08000000000004</v>
      </c>
      <c r="U49" s="42">
        <f>Y11</f>
        <v>499.08000000000004</v>
      </c>
      <c r="Y49" s="1">
        <v>0</v>
      </c>
    </row>
    <row r="50" spans="1:25" hidden="1" x14ac:dyDescent="0.3">
      <c r="A50" s="20" t="s">
        <v>21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5" hidden="1" x14ac:dyDescent="0.3">
      <c r="A51" s="20" t="s">
        <v>12</v>
      </c>
      <c r="B51" s="42">
        <f>Y30</f>
        <v>22.2605</v>
      </c>
      <c r="C51" s="42">
        <f>Y30</f>
        <v>22.2605</v>
      </c>
      <c r="D51" s="42">
        <f>Y30</f>
        <v>22.2605</v>
      </c>
      <c r="E51" s="42">
        <f>Y30</f>
        <v>22.2605</v>
      </c>
      <c r="F51" s="42">
        <f>Y30</f>
        <v>22.2605</v>
      </c>
      <c r="G51" s="42">
        <f>Y30</f>
        <v>22.2605</v>
      </c>
      <c r="H51" s="42">
        <f>Y30</f>
        <v>22.2605</v>
      </c>
      <c r="I51" s="42">
        <f>Y30</f>
        <v>22.2605</v>
      </c>
      <c r="J51" s="42">
        <f>Y30</f>
        <v>22.2605</v>
      </c>
      <c r="K51" s="42">
        <f>Y30</f>
        <v>22.2605</v>
      </c>
      <c r="L51" s="42">
        <f>Y30</f>
        <v>22.2605</v>
      </c>
      <c r="M51" s="42">
        <f>Y30</f>
        <v>22.2605</v>
      </c>
      <c r="N51" s="42">
        <f>Y30</f>
        <v>22.2605</v>
      </c>
      <c r="O51" s="42">
        <f>Y30</f>
        <v>22.2605</v>
      </c>
      <c r="P51" s="42">
        <f>Y30</f>
        <v>22.2605</v>
      </c>
      <c r="Q51" s="42">
        <f>Y30</f>
        <v>22.2605</v>
      </c>
      <c r="R51" s="42">
        <f>Y30</f>
        <v>22.2605</v>
      </c>
      <c r="S51" s="42">
        <f>Y30</f>
        <v>22.2605</v>
      </c>
      <c r="T51" s="42">
        <f>Y30</f>
        <v>22.2605</v>
      </c>
      <c r="U51" s="42">
        <f>Y30</f>
        <v>22.2605</v>
      </c>
    </row>
    <row r="52" spans="1:25" hidden="1" x14ac:dyDescent="0.3">
      <c r="A52" s="20" t="s">
        <v>14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</row>
    <row r="53" spans="1:25" hidden="1" x14ac:dyDescent="0.3">
      <c r="A53" s="20" t="s">
        <v>13</v>
      </c>
      <c r="B53" s="42">
        <f>Y12</f>
        <v>10.55</v>
      </c>
      <c r="C53" s="42">
        <f>Y12</f>
        <v>10.55</v>
      </c>
      <c r="D53" s="42">
        <f>Y12</f>
        <v>10.55</v>
      </c>
      <c r="E53" s="42">
        <f>Y12</f>
        <v>10.55</v>
      </c>
      <c r="F53" s="42">
        <f>Y12</f>
        <v>10.55</v>
      </c>
      <c r="G53" s="42">
        <f>Y12</f>
        <v>10.55</v>
      </c>
      <c r="H53" s="42">
        <f>Y12</f>
        <v>10.55</v>
      </c>
      <c r="I53" s="42">
        <f>Y12</f>
        <v>10.55</v>
      </c>
      <c r="J53" s="42">
        <f>Y12</f>
        <v>10.55</v>
      </c>
      <c r="K53" s="42">
        <f>Y12</f>
        <v>10.55</v>
      </c>
      <c r="L53" s="42">
        <f>Y12</f>
        <v>10.55</v>
      </c>
      <c r="M53" s="42">
        <f>Y12</f>
        <v>10.55</v>
      </c>
      <c r="N53" s="42">
        <f>Y12</f>
        <v>10.55</v>
      </c>
      <c r="O53" s="42">
        <f>Y12</f>
        <v>10.55</v>
      </c>
      <c r="P53" s="42">
        <f>Y12</f>
        <v>10.55</v>
      </c>
      <c r="Q53" s="42">
        <f>Y12</f>
        <v>10.55</v>
      </c>
      <c r="R53" s="42">
        <f>Y12</f>
        <v>10.55</v>
      </c>
      <c r="S53" s="42">
        <f>Y12</f>
        <v>10.55</v>
      </c>
      <c r="T53" s="42">
        <f>Y12</f>
        <v>10.55</v>
      </c>
      <c r="U53" s="42">
        <f>Y12</f>
        <v>10.55</v>
      </c>
      <c r="V53" s="20" t="s">
        <v>11</v>
      </c>
    </row>
    <row r="59" spans="1:25" x14ac:dyDescent="0.3">
      <c r="A59" s="1" t="s">
        <v>11</v>
      </c>
    </row>
    <row r="60" spans="1:25" x14ac:dyDescent="0.3">
      <c r="B60" s="1" t="s">
        <v>11</v>
      </c>
    </row>
    <row r="62" spans="1:25" x14ac:dyDescent="0.3">
      <c r="A62" s="1" t="s">
        <v>11</v>
      </c>
    </row>
    <row r="65" spans="1:1" x14ac:dyDescent="0.3">
      <c r="A65" s="1" t="s">
        <v>11</v>
      </c>
    </row>
    <row r="69" spans="1:1" x14ac:dyDescent="0.3">
      <c r="A69" s="1" t="s">
        <v>11</v>
      </c>
    </row>
  </sheetData>
  <mergeCells count="24">
    <mergeCell ref="T40:U40"/>
    <mergeCell ref="G40:H40"/>
    <mergeCell ref="A3:B3"/>
    <mergeCell ref="A2:B2"/>
    <mergeCell ref="W33:W34"/>
    <mergeCell ref="W35:W36"/>
    <mergeCell ref="W11:X11"/>
    <mergeCell ref="W12:X12"/>
    <mergeCell ref="X33:X34"/>
    <mergeCell ref="X35:X36"/>
    <mergeCell ref="C2:H2"/>
    <mergeCell ref="C3:H3"/>
    <mergeCell ref="K2:N2"/>
    <mergeCell ref="Q2:U2"/>
    <mergeCell ref="O3:P3"/>
    <mergeCell ref="O2:P2"/>
    <mergeCell ref="I2:J2"/>
    <mergeCell ref="W14:X14"/>
    <mergeCell ref="W15:X15"/>
    <mergeCell ref="I3:J3"/>
    <mergeCell ref="Q3:U3"/>
    <mergeCell ref="W2:Y2"/>
    <mergeCell ref="W3:Y3"/>
    <mergeCell ref="W13:X13"/>
  </mergeCells>
  <phoneticPr fontId="0" type="noConversion"/>
  <conditionalFormatting sqref="G40:H40">
    <cfRule type="containsText" dxfId="4" priority="4" operator="containsText" text="NO">
      <formula>NOT(ISERROR(SEARCH("NO",G40)))</formula>
    </cfRule>
    <cfRule type="containsText" dxfId="3" priority="5" operator="containsText" text="#DIV/0!">
      <formula>NOT(ISERROR(SEARCH("#DIV/0!",G40)))</formula>
    </cfRule>
  </conditionalFormatting>
  <conditionalFormatting sqref="J40">
    <cfRule type="containsText" dxfId="2" priority="3" operator="containsText" text="NO">
      <formula>NOT(ISERROR(SEARCH("NO",J40)))</formula>
    </cfRule>
  </conditionalFormatting>
  <conditionalFormatting sqref="X35:X36">
    <cfRule type="cellIs" dxfId="1" priority="1" operator="lessThan">
      <formula>1.67</formula>
    </cfRule>
    <cfRule type="cellIs" dxfId="0" priority="2" operator="greaterThanOrEqual">
      <formula>1.67</formula>
    </cfRule>
  </conditionalFormatting>
  <printOptions horizontalCentered="1" verticalCentered="1"/>
  <pageMargins left="0.05" right="0.05" top="0.87" bottom="0.15" header="0.44" footer="0.21"/>
  <pageSetup paperSize="9" scale="50" orientation="landscape" r:id="rId1"/>
  <headerFooter alignWithMargins="0">
    <oddHeader>&amp;C&amp;"Arial,Bold"&amp;36TEXSPIN BEARING LIMITED. RANPUR&amp;R&amp;G</oddHeader>
    <oddFooter xml:space="preserve">&amp;LFM:06 :QA:PRO:03 REV. NO: 00&amp;R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CPK-SPC-Xbar,R-chart</vt:lpstr>
      <vt:lpstr>'CPK-SPC-Xbar,R-chart'!Área_de_impresión</vt:lpstr>
      <vt:lpstr>'CPK-SPC-Xbar,R-chart'!Print_Area_MI</vt:lpstr>
    </vt:vector>
  </TitlesOfParts>
  <Company>TBL, Ranpur.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SPC Cp Cpk Study</dc:title>
  <dc:subject>Process Capability Study</dc:subject>
  <dc:creator>www.nikunjbhoraniya.com</dc:creator>
  <cp:lastModifiedBy>DarkPost</cp:lastModifiedBy>
  <cp:lastPrinted>2013-12-22T09:14:03Z</cp:lastPrinted>
  <dcterms:created xsi:type="dcterms:W3CDTF">2002-06-12T12:26:40Z</dcterms:created>
  <dcterms:modified xsi:type="dcterms:W3CDTF">2023-10-27T15:10:06Z</dcterms:modified>
</cp:coreProperties>
</file>